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defaultThemeVersion="124226"/>
  <mc:AlternateContent xmlns:mc="http://schemas.openxmlformats.org/markup-compatibility/2006">
    <mc:Choice Requires="x15">
      <x15ac:absPath xmlns:x15ac="http://schemas.microsoft.com/office/spreadsheetml/2010/11/ac" url="C:\Users\catarina.warfvinge.BDAB\Dropbox\SGBC\Miljöbyggnad\Miljöbyggnad 2.2 publicerat\Nytt bbr-verktyg\"/>
    </mc:Choice>
  </mc:AlternateContent>
  <bookViews>
    <workbookView xWindow="576" yWindow="468" windowWidth="11220" windowHeight="8580" xr2:uid="{00000000-000D-0000-FFFF-FFFF00000000}"/>
  </bookViews>
  <sheets>
    <sheet name="Blad1" sheetId="1" r:id="rId1"/>
  </sheets>
  <definedNames>
    <definedName name="_xlnm.Print_Area" localSheetId="0">Blad1!$B$2:$M$46</definedName>
  </definedNames>
  <calcPr calcId="171027" calcOnSave="0"/>
</workbook>
</file>

<file path=xl/calcChain.xml><?xml version="1.0" encoding="utf-8"?>
<calcChain xmlns="http://schemas.openxmlformats.org/spreadsheetml/2006/main">
  <c r="M25" i="1" l="1"/>
  <c r="K16" i="1" s="1"/>
  <c r="F30" i="1"/>
  <c r="F31" i="1"/>
  <c r="G30" i="1"/>
  <c r="G31" i="1"/>
  <c r="E30" i="1"/>
  <c r="E31" i="1"/>
  <c r="D30" i="1"/>
  <c r="D31" i="1" s="1"/>
  <c r="H30" i="1"/>
  <c r="H31" i="1" s="1"/>
  <c r="I30" i="1"/>
  <c r="I31" i="1"/>
  <c r="J30" i="1"/>
  <c r="J31" i="1"/>
  <c r="K30" i="1"/>
  <c r="K31" i="1"/>
  <c r="M31" i="1" l="1"/>
  <c r="K15" i="1" s="1"/>
  <c r="K41" i="1" l="1"/>
  <c r="M41" i="1" s="1"/>
  <c r="K46" i="1"/>
  <c r="M46" i="1" s="1"/>
  <c r="K43" i="1"/>
  <c r="M43" i="1" s="1"/>
  <c r="K38" i="1"/>
  <c r="M38" i="1" s="1"/>
  <c r="K39" i="1"/>
  <c r="M39" i="1" s="1"/>
  <c r="K44" i="1"/>
  <c r="M44" i="1" s="1"/>
  <c r="K40" i="1"/>
  <c r="M40" i="1" s="1"/>
  <c r="K45" i="1"/>
  <c r="M45" i="1" s="1"/>
  <c r="H44" i="1"/>
  <c r="I44" i="1" s="1"/>
  <c r="H38" i="1"/>
  <c r="I38" i="1" s="1"/>
  <c r="H45" i="1"/>
  <c r="E45" i="1" s="1"/>
  <c r="F45" i="1" s="1"/>
  <c r="H41" i="1"/>
  <c r="I41" i="1" s="1"/>
  <c r="H43" i="1"/>
  <c r="I43" i="1" s="1"/>
  <c r="H40" i="1"/>
  <c r="I40" i="1" s="1"/>
  <c r="H46" i="1"/>
  <c r="I46" i="1" s="1"/>
  <c r="H39" i="1"/>
  <c r="I39" i="1" s="1"/>
  <c r="E44" i="1" l="1"/>
  <c r="F44" i="1" s="1"/>
  <c r="E41" i="1"/>
  <c r="F41" i="1" s="1"/>
  <c r="I45" i="1"/>
  <c r="E38" i="1"/>
  <c r="F38" i="1" s="1"/>
  <c r="E46" i="1"/>
  <c r="F46" i="1" s="1"/>
  <c r="E40" i="1"/>
  <c r="F40" i="1" s="1"/>
  <c r="E43" i="1"/>
  <c r="F43" i="1" s="1"/>
  <c r="E39" i="1"/>
  <c r="F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Möte 1 151203</author>
    <author>Catarina Warfvinge</author>
  </authors>
  <commentList>
    <comment ref="B26" authorId="0" shapeId="0" xr:uid="{00000000-0006-0000-0000-000001000000}">
      <text>
        <r>
          <rPr>
            <sz val="9"/>
            <color indexed="81"/>
            <rFont val="Tahoma"/>
            <family val="2"/>
          </rPr>
          <t>Använd t ex arkitektens möbleringsplan, dvs den som VVS:aren utgår från när ventilations-systemets minimikapacitet bestäms</t>
        </r>
      </text>
    </comment>
    <comment ref="D30" authorId="1" shapeId="0" xr:uid="{00000000-0006-0000-0000-000002000000}">
      <text>
        <r>
          <rPr>
            <sz val="9"/>
            <color indexed="81"/>
            <rFont val="Tahoma"/>
            <family val="2"/>
          </rPr>
          <t>Baseras på Arbetsmiljöverke: koldioxidhalt&lt;1000 ppm som vid normal rumshöjd motsvarar 7 l/s,person och 0,35 l/s,m</t>
        </r>
        <r>
          <rPr>
            <vertAlign val="superscript"/>
            <sz val="9"/>
            <color indexed="81"/>
            <rFont val="Tahoma"/>
            <family val="2"/>
          </rPr>
          <t>2</t>
        </r>
        <r>
          <rPr>
            <sz val="9"/>
            <color indexed="81"/>
            <rFont val="Tahoma"/>
            <family val="2"/>
          </rPr>
          <t xml:space="preserve">. Gäller i lokaler där luftföroreningar huvudsakligen uppkommer genom personbelastning, se exempel ovan. </t>
        </r>
      </text>
    </comment>
  </commentList>
</comments>
</file>

<file path=xl/sharedStrings.xml><?xml version="1.0" encoding="utf-8"?>
<sst xmlns="http://schemas.openxmlformats.org/spreadsheetml/2006/main" count="73" uniqueCount="57">
  <si>
    <t>)</t>
  </si>
  <si>
    <t>Grund-krav</t>
  </si>
  <si>
    <t>Zon 1</t>
  </si>
  <si>
    <t>Zon 2</t>
  </si>
  <si>
    <t>Zon 3</t>
  </si>
  <si>
    <t>Zon 4</t>
  </si>
  <si>
    <t>Zon 5</t>
  </si>
  <si>
    <t>Zon 6</t>
  </si>
  <si>
    <t>Zon 7</t>
  </si>
  <si>
    <t>Zon 8</t>
  </si>
  <si>
    <t>Tillägg pga luftflöde</t>
  </si>
  <si>
    <t>Energi-krav BBR22</t>
  </si>
  <si>
    <t>Klimatzon I</t>
  </si>
  <si>
    <t>Klimatzon II</t>
  </si>
  <si>
    <t>Klimatzon III</t>
  </si>
  <si>
    <t>Klimatzon IV</t>
  </si>
  <si>
    <r>
      <rPr>
        <b/>
        <sz val="10"/>
        <color rgb="FFFF0000"/>
        <rFont val="Arial"/>
        <family val="2"/>
      </rPr>
      <t xml:space="preserve">Ej elvärmd </t>
    </r>
    <r>
      <rPr>
        <b/>
        <sz val="10"/>
        <rFont val="Arial"/>
        <family val="2"/>
      </rPr>
      <t>lokalbyggnad</t>
    </r>
  </si>
  <si>
    <t>Antal personer</t>
  </si>
  <si>
    <t xml:space="preserve">Verktyg för beräkning av BBR:s energikrav i lokalbyggnader                                                  </t>
  </si>
  <si>
    <t>Övrigt</t>
  </si>
  <si>
    <t>För respektive zon:</t>
  </si>
  <si>
    <r>
      <t xml:space="preserve">Resultaterande </t>
    </r>
    <r>
      <rPr>
        <i/>
        <sz val="10"/>
        <rFont val="Arial"/>
        <family val="2"/>
      </rPr>
      <t>genomsnittligt</t>
    </r>
    <r>
      <rPr>
        <sz val="10"/>
        <rFont val="Arial"/>
        <family val="2"/>
      </rPr>
      <t xml:space="preserve"> hygieniskt uteluftsflöde under en vecka</t>
    </r>
  </si>
  <si>
    <t>l/s</t>
  </si>
  <si>
    <t>timmar</t>
  </si>
  <si>
    <r>
      <t>A</t>
    </r>
    <r>
      <rPr>
        <vertAlign val="subscript"/>
        <sz val="10"/>
        <rFont val="Arial"/>
        <family val="2"/>
      </rPr>
      <t>temp</t>
    </r>
    <r>
      <rPr>
        <sz val="10"/>
        <rFont val="Arial"/>
        <family val="2"/>
      </rPr>
      <t xml:space="preserve"> </t>
    </r>
  </si>
  <si>
    <t>Hygienflöde enligt myndigheters krav på luftkvalitet, riktlinjer etc</t>
  </si>
  <si>
    <t>Ventilationens drifttid under en vecka</t>
  </si>
  <si>
    <t>Ev ventilationsflöde utanför drifttid</t>
  </si>
  <si>
    <t>Energikrav beroende på zon och uppvärmning</t>
  </si>
  <si>
    <t>BBR 19 tom BBR 21</t>
  </si>
  <si>
    <t>Energi-krav BBR 19, 20 och 21</t>
  </si>
  <si>
    <t xml:space="preserve">Resulterande hygieniskt uteluftsflöde under drift. </t>
  </si>
  <si>
    <r>
      <t>l/s,m</t>
    </r>
    <r>
      <rPr>
        <vertAlign val="superscript"/>
        <sz val="9"/>
        <color theme="1"/>
        <rFont val="Arial"/>
        <family val="2"/>
      </rPr>
      <t>2</t>
    </r>
    <r>
      <rPr>
        <sz val="9"/>
        <color theme="1"/>
        <rFont val="Arial"/>
        <family val="2"/>
      </rPr>
      <t>A</t>
    </r>
    <r>
      <rPr>
        <vertAlign val="subscript"/>
        <sz val="9"/>
        <color theme="1"/>
        <rFont val="Arial"/>
        <family val="2"/>
      </rPr>
      <t>temp</t>
    </r>
  </si>
  <si>
    <r>
      <t>kWh/m</t>
    </r>
    <r>
      <rPr>
        <vertAlign val="superscript"/>
        <sz val="8"/>
        <color theme="1"/>
        <rFont val="Arial"/>
        <family val="2"/>
      </rPr>
      <t>2</t>
    </r>
    <r>
      <rPr>
        <sz val="8"/>
        <color theme="1"/>
        <rFont val="Arial"/>
        <family val="2"/>
      </rPr>
      <t>A</t>
    </r>
    <r>
      <rPr>
        <vertAlign val="subscript"/>
        <sz val="8"/>
        <color theme="1"/>
        <rFont val="Arial"/>
        <family val="2"/>
      </rPr>
      <t>temp</t>
    </r>
  </si>
  <si>
    <t xml:space="preserve">Enl BBR ex emissioner, fukttillskott. </t>
  </si>
  <si>
    <r>
      <rPr>
        <b/>
        <sz val="10"/>
        <color rgb="FFFF0000"/>
        <rFont val="Arial"/>
        <family val="2"/>
      </rPr>
      <t xml:space="preserve">Elvärmd </t>
    </r>
    <r>
      <rPr>
        <b/>
        <sz val="10"/>
        <rFont val="Arial"/>
        <family val="2"/>
      </rPr>
      <t xml:space="preserve">lokalbyggnad enligt BBR:s definition </t>
    </r>
    <r>
      <rPr>
        <sz val="10"/>
        <rFont val="Arial"/>
        <family val="2"/>
      </rPr>
      <t>(effektkrav hanteras inte här)</t>
    </r>
  </si>
  <si>
    <t>Är byggnaden elvärmd:</t>
  </si>
  <si>
    <t>BBR:kravet avser byggnaden:</t>
  </si>
  <si>
    <t>Ange klimatzon:</t>
  </si>
  <si>
    <r>
      <t xml:space="preserve">Hygieniskt flöde som beror på </t>
    </r>
    <r>
      <rPr>
        <b/>
        <sz val="10"/>
        <color rgb="FFFF0000"/>
        <rFont val="Arial"/>
        <family val="2"/>
      </rPr>
      <t>antal personer</t>
    </r>
    <r>
      <rPr>
        <b/>
        <sz val="10"/>
        <rFont val="Arial"/>
        <family val="2"/>
      </rPr>
      <t xml:space="preserve"> (personbelastning i BBR)</t>
    </r>
  </si>
  <si>
    <r>
      <t xml:space="preserve">Hygieniskt flöde som beror på </t>
    </r>
    <r>
      <rPr>
        <b/>
        <sz val="10"/>
        <color rgb="FFFF0000"/>
        <rFont val="Arial"/>
        <family val="2"/>
      </rPr>
      <t>verksamhetstyp</t>
    </r>
  </si>
  <si>
    <t>"Zon" kan t ex vara storkök, vård, lab, lätt industri, sportanläggning, gym, handel, allmänna lokaler.</t>
  </si>
  <si>
    <t>Som ovan, men får inte bli högre än 1</t>
  </si>
  <si>
    <t>För att inte dividera med 0</t>
  </si>
  <si>
    <t>Alla zoner</t>
  </si>
  <si>
    <r>
      <t>m</t>
    </r>
    <r>
      <rPr>
        <vertAlign val="superscript"/>
        <sz val="10"/>
        <color theme="1"/>
        <rFont val="Arial"/>
        <family val="2"/>
      </rPr>
      <t>2</t>
    </r>
  </si>
  <si>
    <r>
      <t>l/s,m</t>
    </r>
    <r>
      <rPr>
        <vertAlign val="superscript"/>
        <sz val="10"/>
        <color theme="1"/>
        <rFont val="Arial"/>
        <family val="2"/>
      </rPr>
      <t>2</t>
    </r>
    <r>
      <rPr>
        <sz val="10"/>
        <color theme="1"/>
        <rFont val="Arial"/>
        <family val="2"/>
      </rPr>
      <t>A</t>
    </r>
    <r>
      <rPr>
        <vertAlign val="subscript"/>
        <sz val="10"/>
        <color theme="1"/>
        <rFont val="Arial"/>
        <family val="2"/>
      </rPr>
      <t>temp</t>
    </r>
  </si>
  <si>
    <t xml:space="preserve">Aktuell BBR-version </t>
  </si>
  <si>
    <t xml:space="preserve">Plats för egna anteckningar: </t>
  </si>
  <si>
    <t>"Zon" = hel byggnad eller vanligen del av byggnad med lika inneklimatkrav, drifttider, verksamhet mm</t>
  </si>
  <si>
    <t>Miljöbyggnad</t>
  </si>
  <si>
    <t>"Zon" = hel byggnad eller del som används som kontor, konferens, skolor, förskolor, utbildningslokaler, samlingslokaler mm.</t>
  </si>
  <si>
    <t>BBR 25</t>
  </si>
  <si>
    <t>BBR 22 - 24</t>
  </si>
  <si>
    <r>
      <t>Energi-krav EP</t>
    </r>
    <r>
      <rPr>
        <b/>
        <vertAlign val="subscript"/>
        <sz val="10"/>
        <color theme="1"/>
        <rFont val="Arial"/>
        <family val="2"/>
      </rPr>
      <t>PET</t>
    </r>
    <r>
      <rPr>
        <b/>
        <sz val="10"/>
        <color theme="1"/>
        <rFont val="Arial"/>
        <family val="2"/>
      </rPr>
      <t xml:space="preserve"> BBR25</t>
    </r>
  </si>
  <si>
    <r>
      <t xml:space="preserve">Notera att enligt BBR 25 ska byggnadens  energianvändning för </t>
    </r>
    <r>
      <rPr>
        <b/>
        <sz val="11"/>
        <rFont val="Arial"/>
        <family val="2"/>
      </rPr>
      <t xml:space="preserve">uppvärmning </t>
    </r>
    <r>
      <rPr>
        <sz val="11"/>
        <rFont val="Arial"/>
        <family val="2"/>
      </rPr>
      <t xml:space="preserve"> korrigeras  med </t>
    </r>
    <r>
      <rPr>
        <b/>
        <sz val="11"/>
        <rFont val="Arial"/>
        <family val="2"/>
      </rPr>
      <t>F</t>
    </r>
    <r>
      <rPr>
        <b/>
        <vertAlign val="subscript"/>
        <sz val="11"/>
        <rFont val="Arial"/>
        <family val="2"/>
      </rPr>
      <t>geo</t>
    </r>
    <r>
      <rPr>
        <sz val="11"/>
        <rFont val="Arial"/>
        <family val="2"/>
      </rPr>
      <t xml:space="preserve"> som beror på var i landet huset ligger.                      </t>
    </r>
    <r>
      <rPr>
        <b/>
        <sz val="11"/>
        <rFont val="Arial"/>
        <family val="2"/>
      </rPr>
      <t xml:space="preserve">El </t>
    </r>
    <r>
      <rPr>
        <sz val="11"/>
        <rFont val="Arial"/>
        <family val="2"/>
      </rPr>
      <t>som ingår i BBR:s definition och används i byggnad ska räknas upp med en faktor</t>
    </r>
    <r>
      <rPr>
        <b/>
        <sz val="11"/>
        <rFont val="Arial"/>
        <family val="2"/>
      </rPr>
      <t xml:space="preserve"> 1,6</t>
    </r>
    <r>
      <rPr>
        <sz val="11"/>
        <rFont val="Arial"/>
        <family val="2"/>
      </rPr>
      <t>.</t>
    </r>
  </si>
  <si>
    <t>Vers 180122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</si>
</sst>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1"/>
      <name val="Arial"/>
    </font>
    <font>
      <b/>
      <sz val="11"/>
      <name val="Arial"/>
      <family val="2"/>
    </font>
    <font>
      <b/>
      <sz val="9"/>
      <name val="Arial"/>
      <family val="2"/>
    </font>
    <font>
      <sz val="9"/>
      <name val="Arial"/>
      <family val="2"/>
    </font>
    <font>
      <sz val="11"/>
      <name val="Arial"/>
      <family val="2"/>
    </font>
    <font>
      <sz val="12"/>
      <name val="Arial"/>
      <family val="2"/>
    </font>
    <font>
      <b/>
      <sz val="10"/>
      <name val="Arial"/>
      <family val="2"/>
    </font>
    <font>
      <sz val="10"/>
      <color theme="0"/>
      <name val="Arial"/>
      <family val="2"/>
    </font>
    <font>
      <sz val="12"/>
      <color theme="0"/>
      <name val="Arial"/>
      <family val="2"/>
    </font>
    <font>
      <sz val="10"/>
      <color theme="1"/>
      <name val="Arial"/>
      <family val="2"/>
    </font>
    <font>
      <b/>
      <sz val="12"/>
      <name val="Arial"/>
      <family val="2"/>
    </font>
    <font>
      <b/>
      <sz val="16"/>
      <name val="Arial"/>
      <family val="2"/>
    </font>
    <font>
      <sz val="10"/>
      <name val="Arial"/>
      <family val="2"/>
    </font>
    <font>
      <sz val="12"/>
      <color rgb="FFFF0000"/>
      <name val="Arial"/>
      <family val="2"/>
    </font>
    <font>
      <sz val="12"/>
      <name val="Calibri"/>
      <family val="2"/>
      <scheme val="minor"/>
    </font>
    <font>
      <b/>
      <sz val="11"/>
      <color theme="0"/>
      <name val="Arial"/>
      <family val="2"/>
    </font>
    <font>
      <b/>
      <sz val="10"/>
      <color rgb="FFFF0000"/>
      <name val="Arial"/>
      <family val="2"/>
    </font>
    <font>
      <sz val="12"/>
      <color theme="3" tint="-0.249977111117893"/>
      <name val="Arial"/>
      <family val="2"/>
    </font>
    <font>
      <sz val="11"/>
      <color theme="3" tint="-0.249977111117893"/>
      <name val="Arial"/>
      <family val="2"/>
    </font>
    <font>
      <sz val="9"/>
      <color theme="3" tint="-0.249977111117893"/>
      <name val="Arial"/>
      <family val="2"/>
    </font>
    <font>
      <b/>
      <sz val="11"/>
      <color rgb="FFFF0000"/>
      <name val="Arial"/>
      <family val="2"/>
    </font>
    <font>
      <vertAlign val="subscript"/>
      <sz val="10"/>
      <name val="Arial"/>
      <family val="2"/>
    </font>
    <font>
      <i/>
      <sz val="10"/>
      <name val="Arial"/>
      <family val="2"/>
    </font>
    <font>
      <sz val="12"/>
      <color theme="1"/>
      <name val="Arial"/>
      <family val="2"/>
    </font>
    <font>
      <b/>
      <sz val="10"/>
      <color theme="1"/>
      <name val="Arial"/>
      <family val="2"/>
    </font>
    <font>
      <sz val="9"/>
      <color indexed="81"/>
      <name val="Tahoma"/>
      <family val="2"/>
    </font>
    <font>
      <vertAlign val="superscript"/>
      <sz val="9"/>
      <color indexed="81"/>
      <name val="Tahoma"/>
      <family val="2"/>
    </font>
    <font>
      <sz val="9"/>
      <color theme="1"/>
      <name val="Arial"/>
      <family val="2"/>
    </font>
    <font>
      <vertAlign val="superscript"/>
      <sz val="9"/>
      <color theme="1"/>
      <name val="Arial"/>
      <family val="2"/>
    </font>
    <font>
      <sz val="9"/>
      <color theme="0"/>
      <name val="Arial"/>
      <family val="2"/>
    </font>
    <font>
      <vertAlign val="subscript"/>
      <sz val="9"/>
      <color theme="1"/>
      <name val="Arial"/>
      <family val="2"/>
    </font>
    <font>
      <sz val="8"/>
      <color theme="1"/>
      <name val="Arial"/>
      <family val="2"/>
    </font>
    <font>
      <vertAlign val="superscript"/>
      <sz val="8"/>
      <color theme="1"/>
      <name val="Arial"/>
      <family val="2"/>
    </font>
    <font>
      <vertAlign val="subscript"/>
      <sz val="8"/>
      <color theme="1"/>
      <name val="Arial"/>
      <family val="2"/>
    </font>
    <font>
      <b/>
      <sz val="12"/>
      <color rgb="FFFF0000"/>
      <name val="Calibri"/>
      <family val="2"/>
      <scheme val="minor"/>
    </font>
    <font>
      <sz val="12"/>
      <color theme="0"/>
      <name val="Calibri"/>
      <family val="2"/>
      <scheme val="minor"/>
    </font>
    <font>
      <sz val="11"/>
      <color theme="0"/>
      <name val="Arial"/>
      <family val="2"/>
    </font>
    <font>
      <sz val="11"/>
      <color rgb="FFFF0000"/>
      <name val="Arial"/>
      <family val="2"/>
    </font>
    <font>
      <vertAlign val="superscript"/>
      <sz val="10"/>
      <color theme="1"/>
      <name val="Arial"/>
      <family val="2"/>
    </font>
    <font>
      <vertAlign val="subscript"/>
      <sz val="10"/>
      <color theme="1"/>
      <name val="Arial"/>
      <family val="2"/>
    </font>
    <font>
      <b/>
      <sz val="11"/>
      <color theme="0"/>
      <name val="Calibri"/>
      <family val="2"/>
      <scheme val="minor"/>
    </font>
    <font>
      <sz val="12"/>
      <color theme="1"/>
      <name val="Calibri"/>
      <family val="2"/>
    </font>
    <font>
      <b/>
      <sz val="11"/>
      <name val="Calibri"/>
      <family val="2"/>
      <scheme val="minor"/>
    </font>
    <font>
      <sz val="11"/>
      <name val="Calibri"/>
      <family val="2"/>
      <scheme val="minor"/>
    </font>
    <font>
      <b/>
      <sz val="11"/>
      <color rgb="FFFF0000"/>
      <name val="Calibri"/>
      <family val="2"/>
      <scheme val="minor"/>
    </font>
    <font>
      <sz val="11"/>
      <color theme="3"/>
      <name val="Arial"/>
      <family val="2"/>
    </font>
    <font>
      <b/>
      <sz val="12"/>
      <color rgb="FFFF0000"/>
      <name val="Arial"/>
      <family val="2"/>
    </font>
    <font>
      <b/>
      <vertAlign val="subscript"/>
      <sz val="11"/>
      <name val="Arial"/>
      <family val="2"/>
    </font>
    <font>
      <b/>
      <vertAlign val="subscript"/>
      <sz val="10"/>
      <color theme="1"/>
      <name val="Arial"/>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
      <patternFill patternType="lightUp"/>
    </fill>
    <fill>
      <patternFill patternType="solid">
        <fgColor theme="9" tint="0.59999389629810485"/>
        <bgColor indexed="64"/>
      </patternFill>
    </fill>
    <fill>
      <patternFill patternType="solid">
        <fgColor theme="3" tint="0.59999389629810485"/>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0" xfId="0" applyFont="1" applyBorder="1" applyProtection="1"/>
    <xf numFmtId="0" fontId="2" fillId="5" borderId="1" xfId="0" applyFont="1" applyFill="1" applyBorder="1" applyAlignment="1" applyProtection="1">
      <alignment vertical="center" wrapText="1"/>
    </xf>
    <xf numFmtId="165" fontId="1" fillId="6" borderId="1" xfId="0" applyNumberFormat="1" applyFont="1" applyFill="1" applyBorder="1" applyAlignment="1" applyProtection="1">
      <alignment horizontal="center" vertical="center" wrapText="1"/>
    </xf>
    <xf numFmtId="0" fontId="6" fillId="5" borderId="1" xfId="0" applyFont="1" applyFill="1" applyBorder="1" applyAlignment="1" applyProtection="1">
      <alignment vertical="center"/>
    </xf>
    <xf numFmtId="2" fontId="14" fillId="5" borderId="1" xfId="0" applyNumberFormat="1" applyFont="1" applyFill="1" applyBorder="1" applyAlignment="1" applyProtection="1">
      <alignment horizontal="center" vertical="center"/>
    </xf>
    <xf numFmtId="3" fontId="34" fillId="2" borderId="1" xfId="0" applyNumberFormat="1" applyFont="1" applyFill="1" applyBorder="1" applyAlignment="1" applyProtection="1">
      <alignment horizontal="center" vertical="center"/>
      <protection locked="0"/>
    </xf>
    <xf numFmtId="1" fontId="34" fillId="2"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xf>
    <xf numFmtId="0" fontId="8" fillId="2" borderId="0" xfId="0" applyFont="1" applyFill="1" applyBorder="1" applyProtection="1"/>
    <xf numFmtId="0" fontId="0" fillId="0" borderId="0" xfId="0" applyProtection="1"/>
    <xf numFmtId="0" fontId="11" fillId="0" borderId="0" xfId="0" applyFont="1" applyProtection="1"/>
    <xf numFmtId="0" fontId="7" fillId="2" borderId="0" xfId="0" applyFont="1" applyFill="1" applyBorder="1" applyProtection="1"/>
    <xf numFmtId="0" fontId="15" fillId="0" borderId="0" xfId="0" applyFont="1" applyBorder="1" applyProtection="1"/>
    <xf numFmtId="0" fontId="10" fillId="2" borderId="0" xfId="0" applyFont="1" applyFill="1" applyBorder="1" applyProtection="1"/>
    <xf numFmtId="0" fontId="1"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2" fontId="8" fillId="2" borderId="0" xfId="0" applyNumberFormat="1" applyFont="1" applyFill="1" applyBorder="1" applyAlignment="1" applyProtection="1">
      <alignment horizontal="center" vertical="center"/>
    </xf>
    <xf numFmtId="0" fontId="5" fillId="2" borderId="0" xfId="0" applyFont="1" applyFill="1" applyBorder="1" applyProtection="1"/>
    <xf numFmtId="49" fontId="27" fillId="5" borderId="1" xfId="0" applyNumberFormat="1"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0" fontId="23" fillId="2" borderId="0" xfId="0" applyFont="1" applyFill="1" applyBorder="1" applyProtection="1"/>
    <xf numFmtId="0" fontId="14" fillId="2" borderId="1"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13" fillId="2" borderId="0" xfId="0" applyFont="1" applyFill="1" applyBorder="1" applyAlignment="1" applyProtection="1">
      <alignment vertical="top" wrapText="1"/>
    </xf>
    <xf numFmtId="0" fontId="8" fillId="2" borderId="0" xfId="0" applyFont="1" applyFill="1" applyBorder="1" applyAlignment="1" applyProtection="1">
      <alignment vertical="top" wrapText="1"/>
    </xf>
    <xf numFmtId="0" fontId="17" fillId="2" borderId="0" xfId="0" applyFont="1" applyFill="1" applyBorder="1" applyProtection="1"/>
    <xf numFmtId="0" fontId="17" fillId="2" borderId="0" xfId="0" applyFont="1" applyFill="1" applyBorder="1" applyAlignment="1" applyProtection="1">
      <alignment vertical="top" wrapText="1"/>
    </xf>
    <xf numFmtId="0" fontId="6" fillId="3" borderId="1" xfId="0"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6" fillId="4" borderId="2" xfId="0" applyFont="1" applyFill="1" applyBorder="1" applyAlignment="1" applyProtection="1">
      <alignment horizontal="left" vertical="center"/>
    </xf>
    <xf numFmtId="0" fontId="6" fillId="4" borderId="3" xfId="0" applyFont="1" applyFill="1" applyBorder="1" applyAlignment="1" applyProtection="1">
      <alignment horizontal="left" vertical="center"/>
    </xf>
    <xf numFmtId="0" fontId="12" fillId="4" borderId="1" xfId="0" applyFont="1" applyFill="1" applyBorder="1" applyAlignment="1" applyProtection="1">
      <alignment vertical="center"/>
    </xf>
    <xf numFmtId="49" fontId="31" fillId="4" borderId="1" xfId="0" applyNumberFormat="1" applyFont="1" applyFill="1" applyBorder="1" applyAlignment="1" applyProtection="1">
      <alignment vertical="center" wrapText="1"/>
    </xf>
    <xf numFmtId="0" fontId="36" fillId="0" borderId="0" xfId="0" applyFont="1" applyProtection="1"/>
    <xf numFmtId="0" fontId="18" fillId="0" borderId="0" xfId="0" applyFont="1" applyProtection="1"/>
    <xf numFmtId="0" fontId="19" fillId="0" borderId="0" xfId="0" applyFont="1" applyBorder="1" applyAlignment="1" applyProtection="1">
      <alignment vertical="top" wrapText="1"/>
    </xf>
    <xf numFmtId="0" fontId="29" fillId="0" borderId="0" xfId="0" applyFont="1" applyBorder="1" applyAlignment="1" applyProtection="1">
      <alignment vertical="top" wrapText="1"/>
    </xf>
    <xf numFmtId="0" fontId="12" fillId="5" borderId="9" xfId="0" applyFont="1" applyFill="1" applyBorder="1" applyAlignment="1" applyProtection="1">
      <alignment vertical="center"/>
    </xf>
    <xf numFmtId="0" fontId="3" fillId="0" borderId="0" xfId="0" applyFont="1" applyProtection="1"/>
    <xf numFmtId="0" fontId="12" fillId="5" borderId="1" xfId="0" applyFont="1" applyFill="1" applyBorder="1" applyAlignment="1" applyProtection="1">
      <alignment horizontal="center" vertical="center"/>
    </xf>
    <xf numFmtId="0" fontId="12" fillId="5" borderId="10" xfId="0" applyFont="1" applyFill="1" applyBorder="1" applyAlignment="1" applyProtection="1">
      <alignment vertical="center"/>
    </xf>
    <xf numFmtId="0" fontId="12" fillId="5" borderId="1" xfId="0" applyFont="1" applyFill="1" applyBorder="1" applyAlignment="1" applyProtection="1">
      <alignment horizontal="left" vertical="center"/>
    </xf>
    <xf numFmtId="0" fontId="4" fillId="5" borderId="1" xfId="0" applyFont="1" applyFill="1" applyBorder="1" applyProtection="1"/>
    <xf numFmtId="0" fontId="12" fillId="5" borderId="1" xfId="0" applyFont="1" applyFill="1" applyBorder="1" applyAlignment="1" applyProtection="1">
      <alignment vertical="center" wrapText="1"/>
    </xf>
    <xf numFmtId="0" fontId="8" fillId="2" borderId="0" xfId="0" applyFont="1" applyFill="1" applyBorder="1" applyAlignment="1" applyProtection="1"/>
    <xf numFmtId="0" fontId="13" fillId="2" borderId="0" xfId="0" applyFont="1" applyFill="1" applyBorder="1" applyAlignment="1" applyProtection="1"/>
    <xf numFmtId="0" fontId="9" fillId="2" borderId="0" xfId="0" applyFont="1" applyFill="1" applyBorder="1" applyProtection="1"/>
    <xf numFmtId="1" fontId="0" fillId="0" borderId="0" xfId="0" applyNumberFormat="1" applyProtection="1"/>
    <xf numFmtId="0" fontId="4" fillId="2" borderId="1" xfId="0" applyFont="1" applyFill="1" applyBorder="1" applyAlignment="1" applyProtection="1">
      <alignment horizontal="left"/>
      <protection locked="0"/>
    </xf>
    <xf numFmtId="0" fontId="37" fillId="0" borderId="0" xfId="0" applyFont="1" applyProtection="1"/>
    <xf numFmtId="0" fontId="13" fillId="2" borderId="0" xfId="0" applyFont="1" applyFill="1" applyBorder="1" applyProtection="1"/>
    <xf numFmtId="0" fontId="37" fillId="0" borderId="0" xfId="0" applyFont="1" applyAlignment="1" applyProtection="1">
      <alignment horizontal="center" vertical="center"/>
    </xf>
    <xf numFmtId="0" fontId="20" fillId="2" borderId="0" xfId="0" applyFont="1" applyFill="1" applyBorder="1" applyAlignment="1" applyProtection="1">
      <alignment horizontal="center"/>
    </xf>
    <xf numFmtId="0" fontId="4" fillId="0" borderId="0" xfId="0" applyFont="1" applyProtection="1"/>
    <xf numFmtId="49" fontId="9" fillId="5" borderId="1" xfId="0" applyNumberFormat="1"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6" fillId="5" borderId="1" xfId="0" applyFont="1" applyFill="1" applyBorder="1" applyAlignment="1" applyProtection="1">
      <alignment horizontal="left" vertical="center" wrapText="1" readingOrder="1"/>
    </xf>
    <xf numFmtId="3" fontId="41" fillId="5" borderId="1" xfId="0" applyNumberFormat="1" applyFont="1" applyFill="1" applyBorder="1" applyAlignment="1" applyProtection="1">
      <alignment horizontal="center" vertical="center"/>
    </xf>
    <xf numFmtId="4" fontId="41" fillId="5" borderId="1" xfId="0" applyNumberFormat="1" applyFont="1" applyFill="1" applyBorder="1" applyAlignment="1" applyProtection="1">
      <alignment horizontal="center" vertical="center"/>
    </xf>
    <xf numFmtId="165" fontId="42" fillId="6" borderId="1" xfId="0" applyNumberFormat="1" applyFont="1" applyFill="1" applyBorder="1" applyAlignment="1" applyProtection="1">
      <alignment horizontal="center" vertical="center" wrapText="1"/>
    </xf>
    <xf numFmtId="165" fontId="40" fillId="6" borderId="1" xfId="0" applyNumberFormat="1" applyFont="1" applyFill="1" applyBorder="1" applyAlignment="1" applyProtection="1">
      <alignment horizontal="center" vertical="center" wrapText="1"/>
    </xf>
    <xf numFmtId="0" fontId="42" fillId="6" borderId="1" xfId="0" applyFont="1" applyFill="1" applyBorder="1" applyAlignment="1" applyProtection="1">
      <alignment horizontal="center" vertical="center" wrapText="1"/>
    </xf>
    <xf numFmtId="0" fontId="43" fillId="3" borderId="1" xfId="0" applyFont="1" applyFill="1" applyBorder="1" applyAlignment="1" applyProtection="1">
      <alignment horizontal="center" vertical="center"/>
    </xf>
    <xf numFmtId="164" fontId="43" fillId="3" borderId="1" xfId="0" applyNumberFormat="1" applyFont="1" applyFill="1" applyBorder="1" applyAlignment="1" applyProtection="1">
      <alignment horizontal="center" vertical="center"/>
    </xf>
    <xf numFmtId="1" fontId="44" fillId="3" borderId="1" xfId="0" applyNumberFormat="1" applyFont="1" applyFill="1" applyBorder="1" applyAlignment="1" applyProtection="1">
      <alignment horizontal="center" vertical="center"/>
    </xf>
    <xf numFmtId="0" fontId="43" fillId="7" borderId="1" xfId="0" applyFont="1" applyFill="1" applyBorder="1" applyAlignment="1" applyProtection="1">
      <alignment horizontal="center" vertical="center"/>
    </xf>
    <xf numFmtId="164" fontId="43" fillId="7" borderId="1" xfId="0" applyNumberFormat="1" applyFont="1" applyFill="1" applyBorder="1" applyAlignment="1" applyProtection="1">
      <alignment horizontal="center" vertical="center"/>
    </xf>
    <xf numFmtId="1" fontId="44" fillId="7" borderId="1" xfId="0" applyNumberFormat="1" applyFont="1" applyFill="1" applyBorder="1" applyAlignment="1" applyProtection="1">
      <alignment horizontal="center" vertical="center"/>
    </xf>
    <xf numFmtId="0" fontId="12" fillId="5" borderId="1" xfId="0" applyFont="1" applyFill="1" applyBorder="1" applyAlignment="1" applyProtection="1">
      <alignment horizontal="left" vertical="center" wrapText="1"/>
    </xf>
    <xf numFmtId="0" fontId="20" fillId="2" borderId="0" xfId="0" applyFont="1" applyFill="1" applyBorder="1" applyProtection="1"/>
    <xf numFmtId="0" fontId="6" fillId="8" borderId="18" xfId="0" applyFont="1" applyFill="1" applyBorder="1" applyAlignment="1" applyProtection="1">
      <alignment horizontal="center" vertical="center" wrapText="1"/>
    </xf>
    <xf numFmtId="0" fontId="37" fillId="8" borderId="0" xfId="0" applyFont="1" applyFill="1" applyProtection="1"/>
    <xf numFmtId="0" fontId="24" fillId="8" borderId="18" xfId="0" applyFont="1" applyFill="1" applyBorder="1" applyAlignment="1" applyProtection="1">
      <alignment horizontal="center" vertical="center" wrapText="1"/>
    </xf>
    <xf numFmtId="0" fontId="43" fillId="9" borderId="1" xfId="0" applyFont="1" applyFill="1" applyBorder="1" applyAlignment="1" applyProtection="1">
      <alignment horizontal="center" vertical="center"/>
    </xf>
    <xf numFmtId="1" fontId="43" fillId="9" borderId="1" xfId="0" applyNumberFormat="1" applyFont="1" applyFill="1" applyBorder="1" applyAlignment="1" applyProtection="1">
      <alignment horizontal="center" vertical="center"/>
    </xf>
    <xf numFmtId="0" fontId="13" fillId="9" borderId="0" xfId="0" applyFont="1" applyFill="1" applyBorder="1" applyProtection="1"/>
    <xf numFmtId="0" fontId="46" fillId="9" borderId="0" xfId="0" applyFont="1" applyFill="1" applyBorder="1" applyAlignment="1" applyProtection="1">
      <alignment horizontal="center" vertical="center" wrapText="1"/>
    </xf>
    <xf numFmtId="0" fontId="37" fillId="9" borderId="0" xfId="0" applyFont="1" applyFill="1" applyProtection="1"/>
    <xf numFmtId="0" fontId="6" fillId="7" borderId="3" xfId="0" applyFont="1" applyFill="1" applyBorder="1" applyAlignment="1" applyProtection="1">
      <alignment horizontal="left" vertical="center"/>
    </xf>
    <xf numFmtId="0" fontId="6" fillId="7" borderId="4"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164" fontId="43" fillId="9" borderId="1" xfId="0" applyNumberFormat="1" applyFont="1" applyFill="1" applyBorder="1" applyAlignment="1" applyProtection="1">
      <alignment horizontal="center" vertical="center"/>
    </xf>
    <xf numFmtId="0" fontId="4" fillId="9" borderId="0" xfId="0" applyFont="1" applyFill="1" applyAlignment="1" applyProtection="1">
      <alignment horizontal="left" vertical="top" wrapText="1"/>
    </xf>
    <xf numFmtId="0" fontId="45" fillId="0" borderId="6"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15"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16"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17"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4" fillId="2" borderId="2"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12" xfId="0" applyFont="1" applyFill="1" applyBorder="1" applyAlignment="1" applyProtection="1">
      <alignment horizontal="left"/>
      <protection locked="0"/>
    </xf>
    <xf numFmtId="0" fontId="4" fillId="2" borderId="13" xfId="0" applyFont="1" applyFill="1" applyBorder="1" applyAlignment="1" applyProtection="1">
      <alignment horizontal="left"/>
      <protection locked="0"/>
    </xf>
    <xf numFmtId="0" fontId="6" fillId="4" borderId="2" xfId="0" applyFont="1" applyFill="1" applyBorder="1" applyAlignment="1" applyProtection="1">
      <alignment vertical="center"/>
    </xf>
    <xf numFmtId="0" fontId="6" fillId="4" borderId="3" xfId="0" applyFont="1" applyFill="1" applyBorder="1" applyAlignment="1" applyProtection="1">
      <alignment vertical="center"/>
    </xf>
    <xf numFmtId="0" fontId="6" fillId="4" borderId="4" xfId="0" applyFont="1" applyFill="1" applyBorder="1" applyAlignment="1" applyProtection="1">
      <alignment vertical="center"/>
    </xf>
    <xf numFmtId="0" fontId="6" fillId="5" borderId="4" xfId="0" applyFont="1" applyFill="1" applyBorder="1" applyAlignment="1" applyProtection="1">
      <alignment horizontal="left" vertical="center" wrapText="1"/>
    </xf>
    <xf numFmtId="0" fontId="6" fillId="5" borderId="1"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12" fillId="5" borderId="1" xfId="0" applyFont="1" applyFill="1" applyBorder="1" applyAlignment="1" applyProtection="1">
      <alignment vertical="center" wrapText="1"/>
    </xf>
    <xf numFmtId="0" fontId="6" fillId="5" borderId="1" xfId="0" applyFont="1" applyFill="1" applyBorder="1" applyAlignment="1" applyProtection="1">
      <alignment vertical="center" wrapText="1"/>
    </xf>
    <xf numFmtId="0" fontId="10" fillId="3" borderId="1"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2" fillId="5" borderId="5" xfId="0" applyFont="1" applyFill="1" applyBorder="1" applyAlignment="1" applyProtection="1">
      <alignment horizontal="left" vertical="center" wrapText="1"/>
    </xf>
    <xf numFmtId="0" fontId="12" fillId="5" borderId="8" xfId="0" applyFont="1" applyFill="1" applyBorder="1" applyAlignment="1" applyProtection="1">
      <alignment horizontal="left" vertical="center" wrapText="1"/>
    </xf>
    <xf numFmtId="0" fontId="1" fillId="4" borderId="6" xfId="0" applyFont="1" applyFill="1" applyBorder="1" applyAlignment="1" applyProtection="1">
      <alignment vertical="center" wrapText="1"/>
    </xf>
    <xf numFmtId="0" fontId="1" fillId="4" borderId="7" xfId="0" applyFont="1" applyFill="1" applyBorder="1" applyAlignment="1" applyProtection="1">
      <alignment vertical="center" wrapText="1"/>
    </xf>
    <xf numFmtId="0" fontId="1" fillId="4" borderId="5" xfId="0" applyFont="1" applyFill="1" applyBorder="1" applyAlignment="1" applyProtection="1">
      <alignment vertical="center" wrapText="1"/>
    </xf>
    <xf numFmtId="0" fontId="1" fillId="4" borderId="8" xfId="0" applyFont="1" applyFill="1" applyBorder="1" applyAlignment="1" applyProtection="1">
      <alignment vertical="center" wrapText="1"/>
    </xf>
    <xf numFmtId="0" fontId="20" fillId="2" borderId="9" xfId="0" applyFont="1" applyFill="1" applyBorder="1" applyAlignment="1" applyProtection="1">
      <alignment horizontal="left" vertical="center"/>
    </xf>
    <xf numFmtId="0" fontId="10" fillId="8" borderId="2" xfId="0" applyFont="1" applyFill="1" applyBorder="1" applyAlignment="1" applyProtection="1">
      <alignment horizontal="center" vertical="center"/>
    </xf>
    <xf numFmtId="0" fontId="10" fillId="8" borderId="3" xfId="0" applyFont="1" applyFill="1" applyBorder="1" applyAlignment="1" applyProtection="1">
      <alignment horizontal="center" vertical="center"/>
    </xf>
    <xf numFmtId="0" fontId="10" fillId="8" borderId="4"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FF99"/>
      <color rgb="FFFFFF66"/>
      <color rgb="FFCCFF33"/>
      <color rgb="FFFF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76200</xdr:colOff>
      <xdr:row>27</xdr:row>
      <xdr:rowOff>0</xdr:rowOff>
    </xdr:from>
    <xdr:ext cx="184731" cy="264560"/>
    <xdr:sp macro="" textlink="">
      <xdr:nvSpPr>
        <xdr:cNvPr id="12" name="textruta 11">
          <a:extLst>
            <a:ext uri="{FF2B5EF4-FFF2-40B4-BE49-F238E27FC236}">
              <a16:creationId xmlns:a16="http://schemas.microsoft.com/office/drawing/2014/main" id="{00000000-0008-0000-0000-00000C000000}"/>
            </a:ext>
          </a:extLst>
        </xdr:cNvPr>
        <xdr:cNvSpPr txBox="1"/>
      </xdr:nvSpPr>
      <xdr:spPr>
        <a:xfrm>
          <a:off x="7867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1</xdr:col>
      <xdr:colOff>5744</xdr:colOff>
      <xdr:row>4</xdr:row>
      <xdr:rowOff>62140</xdr:rowOff>
    </xdr:from>
    <xdr:to>
      <xdr:col>10</xdr:col>
      <xdr:colOff>266699</xdr:colOff>
      <xdr:row>16</xdr:row>
      <xdr:rowOff>139212</xdr:rowOff>
    </xdr:to>
    <xdr:sp macro="" textlink="">
      <xdr:nvSpPr>
        <xdr:cNvPr id="13" name="textruta 12">
          <a:extLst>
            <a:ext uri="{FF2B5EF4-FFF2-40B4-BE49-F238E27FC236}">
              <a16:creationId xmlns:a16="http://schemas.microsoft.com/office/drawing/2014/main" id="{00000000-0008-0000-0000-00000D000000}"/>
            </a:ext>
          </a:extLst>
        </xdr:cNvPr>
        <xdr:cNvSpPr txBox="1"/>
      </xdr:nvSpPr>
      <xdr:spPr>
        <a:xfrm>
          <a:off x="205769" y="1119415"/>
          <a:ext cx="7747605" cy="2505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lang="sv-SE" sz="1100">
              <a:solidFill>
                <a:sysClr val="windowText" lastClr="000000"/>
              </a:solidFill>
              <a:latin typeface="+mn-lt"/>
            </a:rPr>
            <a:t>Luftflödestillägget</a:t>
          </a:r>
          <a:r>
            <a:rPr lang="sv-SE" sz="1100" baseline="0">
              <a:solidFill>
                <a:sysClr val="windowText" lastClr="000000"/>
              </a:solidFill>
              <a:latin typeface="+mn-lt"/>
            </a:rPr>
            <a:t> för beräkning av BBR:s energikrav utgår från det uteluftsflöde som krävs av hygieniska skäl - inte det extra luftflöde som ibland krävs för att kyla eller värma. Enligt BBR projekteras det hygieniska ventilationsflödet efter avsedd </a:t>
          </a:r>
          <a:r>
            <a:rPr lang="sv-SE" sz="1100" b="0" baseline="0">
              <a:solidFill>
                <a:sysClr val="windowText" lastClr="000000"/>
              </a:solidFill>
              <a:latin typeface="+mn-lt"/>
            </a:rPr>
            <a:t>personbelastning, verksamhet, fukttillskott, materialemissioner och emissioner </a:t>
          </a:r>
          <a:r>
            <a:rPr lang="sv-SE" sz="1100" baseline="0">
              <a:solidFill>
                <a:sysClr val="windowText" lastClr="000000"/>
              </a:solidFill>
              <a:latin typeface="+mn-lt"/>
            </a:rPr>
            <a:t>från mark och vatten. För krav på luftkvalitet hänvisar BBR till Arbetsmiljöverket och Folkhälsomyndigheten. Luftflödestillägget baseras på byggnadens verksamhet och inte vilket ventilationssystem som kommer att väljas. Därmed baseras luftflödestillägget på de luftflöden </a:t>
          </a:r>
          <a:r>
            <a:rPr lang="sv-SE" sz="1100" i="1" baseline="0">
              <a:solidFill>
                <a:sysClr val="windowText" lastClr="000000"/>
              </a:solidFill>
              <a:latin typeface="+mn-lt"/>
            </a:rPr>
            <a:t>som om ett </a:t>
          </a:r>
          <a:r>
            <a:rPr lang="sv-SE" sz="1100" baseline="0">
              <a:solidFill>
                <a:sysClr val="windowText" lastClr="000000"/>
              </a:solidFill>
              <a:latin typeface="+mn-lt"/>
            </a:rPr>
            <a:t>CAV-system skulle användas. </a:t>
          </a:r>
          <a:r>
            <a:rPr lang="sv-SE" sz="1100">
              <a:solidFill>
                <a:schemeClr val="dk1"/>
              </a:solidFill>
              <a:effectLst/>
              <a:latin typeface="+mn-lt"/>
              <a:ea typeface="+mn-ea"/>
              <a:cs typeface="+mn-cs"/>
            </a:rPr>
            <a:t>BBR anger miniminivån</a:t>
          </a:r>
          <a:r>
            <a:rPr lang="sv-SE" sz="1100" baseline="0">
              <a:solidFill>
                <a:schemeClr val="dk1"/>
              </a:solidFill>
              <a:effectLst/>
              <a:latin typeface="+mn-lt"/>
              <a:ea typeface="+mn-ea"/>
              <a:cs typeface="+mn-cs"/>
            </a:rPr>
            <a:t> på byggnaders utformning och tekniska funktioner. Som alltid i BBR kan b</a:t>
          </a:r>
          <a:r>
            <a:rPr lang="sv-SE" sz="1100">
              <a:solidFill>
                <a:schemeClr val="dk1"/>
              </a:solidFill>
              <a:effectLst/>
              <a:latin typeface="+mn-lt"/>
              <a:ea typeface="+mn-ea"/>
              <a:cs typeface="+mn-cs"/>
            </a:rPr>
            <a:t>yggherrar </a:t>
          </a:r>
          <a:r>
            <a:rPr lang="sv-SE" sz="1100" baseline="0">
              <a:solidFill>
                <a:schemeClr val="dk1"/>
              </a:solidFill>
              <a:effectLst/>
              <a:latin typeface="+mn-lt"/>
              <a:ea typeface="+mn-ea"/>
              <a:cs typeface="+mn-cs"/>
            </a:rPr>
            <a:t>ställa högre krav som t ex att välja högre ventilationsflöden</a:t>
          </a:r>
          <a:r>
            <a:rPr lang="sv-SE" sz="1100">
              <a:solidFill>
                <a:schemeClr val="dk1"/>
              </a:solidFill>
              <a:effectLst/>
              <a:latin typeface="+mn-lt"/>
              <a:ea typeface="+mn-ea"/>
              <a:cs typeface="+mn-cs"/>
            </a:rPr>
            <a:t>. Men för just beräkning av tillägget till BBR:s energikrav används det hygieniska flödet och troliga</a:t>
          </a:r>
          <a:r>
            <a:rPr lang="sv-SE" sz="1100" baseline="0">
              <a:solidFill>
                <a:schemeClr val="dk1"/>
              </a:solidFill>
              <a:effectLst/>
              <a:latin typeface="+mn-lt"/>
              <a:ea typeface="+mn-ea"/>
              <a:cs typeface="+mn-cs"/>
            </a:rPr>
            <a:t> drifttider</a:t>
          </a:r>
          <a:r>
            <a:rPr lang="sv-SE" sz="1100">
              <a:solidFill>
                <a:schemeClr val="dk1"/>
              </a:solidFill>
              <a:effectLst/>
              <a:latin typeface="+mn-lt"/>
              <a:ea typeface="+mn-ea"/>
              <a:cs typeface="+mn-cs"/>
            </a:rPr>
            <a:t>. </a:t>
          </a:r>
          <a:endParaRPr lang="sv-SE" sz="1100" baseline="0">
            <a:solidFill>
              <a:sysClr val="windowText" lastClr="000000"/>
            </a:solidFill>
            <a:latin typeface="+mn-lt"/>
          </a:endParaRPr>
        </a:p>
        <a:p>
          <a:endParaRPr lang="sv-SE" sz="300" baseline="0">
            <a:solidFill>
              <a:sysClr val="windowText" lastClr="000000"/>
            </a:solidFill>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Den energiberäkning som ska visa att byggnaden i drift uppfyller BBR:s energikrav genomförs </a:t>
          </a:r>
          <a:r>
            <a:rPr lang="sv-SE" sz="1100" i="1">
              <a:solidFill>
                <a:sysClr val="windowText" lastClr="000000"/>
              </a:solidFill>
              <a:effectLst/>
              <a:latin typeface="+mn-lt"/>
              <a:ea typeface="+mn-ea"/>
              <a:cs typeface="+mn-cs"/>
            </a:rPr>
            <a:t>med verkliga luftflöden oavsett orsak </a:t>
          </a:r>
          <a:r>
            <a:rPr lang="sv-SE" sz="1100">
              <a:solidFill>
                <a:sysClr val="windowText" lastClr="000000"/>
              </a:solidFill>
              <a:effectLst/>
              <a:latin typeface="+mn-lt"/>
              <a:ea typeface="+mn-ea"/>
              <a:cs typeface="+mn-cs"/>
            </a:rPr>
            <a:t>(beställarens</a:t>
          </a:r>
          <a:r>
            <a:rPr lang="sv-SE" sz="1100" baseline="0">
              <a:solidFill>
                <a:sysClr val="windowText" lastClr="000000"/>
              </a:solidFill>
              <a:effectLst/>
              <a:latin typeface="+mn-lt"/>
              <a:ea typeface="+mn-ea"/>
              <a:cs typeface="+mn-cs"/>
            </a:rPr>
            <a:t> krav på högre luftflöden, </a:t>
          </a:r>
          <a:r>
            <a:rPr lang="sv-SE" sz="1100">
              <a:solidFill>
                <a:sysClr val="windowText" lastClr="000000"/>
              </a:solidFill>
              <a:effectLst/>
              <a:latin typeface="+mn-lt"/>
              <a:ea typeface="+mn-ea"/>
              <a:cs typeface="+mn-cs"/>
            </a:rPr>
            <a:t>värmning,</a:t>
          </a:r>
          <a:r>
            <a:rPr lang="sv-SE" sz="1100" baseline="0">
              <a:solidFill>
                <a:sysClr val="windowText" lastClr="000000"/>
              </a:solidFill>
              <a:effectLst/>
              <a:latin typeface="+mn-lt"/>
              <a:ea typeface="+mn-ea"/>
              <a:cs typeface="+mn-cs"/>
            </a:rPr>
            <a:t> kyla, etc.). Om VAV-system ska användas så baseras energiberäkningen på detta. Val av typ av ventilationssystem påverkar därmed inte BBR:s energikrav men väl energiberäkningen. Enligt BBR ska resultatet från energiberäkningen verifieras efter två års drift i färdig byggnad. I Miljöbyggnad sker detta med uppmätt energianvändning.  </a:t>
          </a:r>
        </a:p>
        <a:p>
          <a:pPr marL="0" marR="0" indent="0" defTabSz="914400" eaLnBrk="1" fontAlgn="auto" latinLnBrk="0" hangingPunct="1">
            <a:lnSpc>
              <a:spcPct val="100000"/>
            </a:lnSpc>
            <a:spcBef>
              <a:spcPts val="0"/>
            </a:spcBef>
            <a:spcAft>
              <a:spcPts val="0"/>
            </a:spcAft>
            <a:buClrTx/>
            <a:buSzTx/>
            <a:buFontTx/>
            <a:buNone/>
            <a:tabLst/>
            <a:defRPr/>
          </a:pPr>
          <a:endParaRPr lang="sv-SE" sz="30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Fyll i de vita rutorna med röd text för så många zoner som behövs. BBR:s energikrav beror på klimatzon och uppvärmningssätt, se nedersta tabellen. Om något fel smugit sig in, zonerna inte räcker till eller om ni har frågor så maila miljobyggnad@sgbc.se   </a:t>
          </a:r>
          <a:endParaRPr lang="sv-SE" sz="1100" b="1">
            <a:solidFill>
              <a:srgbClr val="FF0000"/>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1"/>
  <sheetViews>
    <sheetView showGridLines="0" showRowColHeaders="0" tabSelected="1" zoomScale="85" zoomScaleNormal="85" zoomScaleSheetLayoutView="55" zoomScalePageLayoutView="55" workbookViewId="0">
      <selection activeCell="O10" sqref="O10"/>
    </sheetView>
  </sheetViews>
  <sheetFormatPr defaultColWidth="9" defaultRowHeight="13.8" x14ac:dyDescent="0.25"/>
  <cols>
    <col min="1" max="1" width="2.59765625" style="10" customWidth="1"/>
    <col min="2" max="2" width="29.8984375" style="10" customWidth="1"/>
    <col min="3" max="3" width="9.19921875" style="10" customWidth="1"/>
    <col min="4" max="4" width="8.3984375" style="10" customWidth="1"/>
    <col min="5" max="5" width="9.19921875" style="10" customWidth="1"/>
    <col min="6" max="6" width="8.8984375" style="10" customWidth="1"/>
    <col min="7" max="7" width="7" style="10" customWidth="1"/>
    <col min="8" max="8" width="9.19921875" style="10" customWidth="1"/>
    <col min="9" max="9" width="8.59765625" style="10" customWidth="1"/>
    <col min="10" max="10" width="7.69921875" style="37" customWidth="1"/>
    <col min="11" max="11" width="9.796875" style="10" customWidth="1"/>
    <col min="12" max="12" width="9.765625E-2" style="10" customWidth="1"/>
    <col min="13" max="13" width="9.5" style="10" customWidth="1"/>
    <col min="14" max="14" width="2" style="10" customWidth="1"/>
    <col min="15" max="16384" width="9" style="10"/>
  </cols>
  <sheetData>
    <row r="1" spans="1:13" ht="27" customHeight="1" x14ac:dyDescent="0.25">
      <c r="A1" s="9"/>
      <c r="B1" s="9"/>
      <c r="C1" s="9"/>
      <c r="D1" s="9"/>
      <c r="E1" s="9"/>
      <c r="F1" s="9"/>
      <c r="G1" s="9"/>
      <c r="H1" s="9"/>
      <c r="I1" s="9"/>
      <c r="J1" s="9"/>
      <c r="K1" s="9"/>
    </row>
    <row r="2" spans="1:13" ht="21" x14ac:dyDescent="0.4">
      <c r="B2" s="11" t="s">
        <v>18</v>
      </c>
      <c r="C2" s="11"/>
      <c r="D2" s="12"/>
      <c r="E2" s="12"/>
      <c r="F2" s="12"/>
      <c r="G2" s="12"/>
      <c r="H2" s="12"/>
      <c r="I2" s="1"/>
      <c r="J2" s="13"/>
      <c r="K2" s="1"/>
      <c r="L2" s="9"/>
    </row>
    <row r="3" spans="1:13" ht="21" x14ac:dyDescent="0.4">
      <c r="B3" s="14" t="s">
        <v>50</v>
      </c>
      <c r="C3" s="11"/>
      <c r="D3" s="12"/>
      <c r="E3" s="12"/>
      <c r="F3" s="12"/>
      <c r="G3" s="12"/>
      <c r="H3" s="12"/>
      <c r="I3" s="1"/>
      <c r="J3" s="13"/>
      <c r="K3" s="1"/>
      <c r="L3" s="9"/>
    </row>
    <row r="4" spans="1:13" ht="15.6" x14ac:dyDescent="0.3">
      <c r="B4" s="42" t="s">
        <v>56</v>
      </c>
      <c r="C4" s="14"/>
      <c r="D4" s="12"/>
      <c r="E4" s="12"/>
      <c r="F4" s="12"/>
      <c r="G4" s="12"/>
      <c r="H4" s="12"/>
      <c r="I4" s="15"/>
      <c r="J4" s="16"/>
      <c r="K4" s="15"/>
    </row>
    <row r="5" spans="1:13" ht="15.6" x14ac:dyDescent="0.3">
      <c r="A5" s="14"/>
      <c r="B5" s="9"/>
      <c r="C5" s="9"/>
      <c r="D5" s="12"/>
      <c r="E5" s="12"/>
      <c r="F5" s="12"/>
      <c r="G5" s="12"/>
      <c r="H5" s="12"/>
      <c r="I5" s="15"/>
      <c r="J5" s="16"/>
      <c r="K5" s="15"/>
    </row>
    <row r="6" spans="1:13" ht="15.6" x14ac:dyDescent="0.3">
      <c r="A6" s="14"/>
      <c r="B6" s="9"/>
      <c r="C6" s="9"/>
      <c r="D6" s="12"/>
      <c r="E6" s="12"/>
      <c r="F6" s="12"/>
      <c r="G6" s="12"/>
      <c r="H6" s="12"/>
      <c r="I6" s="15"/>
      <c r="J6" s="16"/>
      <c r="K6" s="15"/>
    </row>
    <row r="7" spans="1:13" ht="15.6" x14ac:dyDescent="0.3">
      <c r="A7" s="14"/>
      <c r="B7" s="9"/>
      <c r="C7" s="9"/>
      <c r="D7" s="12"/>
      <c r="E7" s="12"/>
      <c r="F7" s="12"/>
      <c r="G7" s="12"/>
      <c r="H7" s="12"/>
      <c r="I7" s="15"/>
      <c r="J7" s="16"/>
      <c r="K7" s="15"/>
    </row>
    <row r="8" spans="1:13" ht="15.6" x14ac:dyDescent="0.3">
      <c r="A8" s="14"/>
      <c r="B8" s="9"/>
      <c r="C8" s="9"/>
      <c r="D8" s="12"/>
      <c r="E8" s="12"/>
      <c r="F8" s="12"/>
      <c r="G8" s="12"/>
      <c r="H8" s="12"/>
      <c r="I8" s="15"/>
      <c r="J8" s="16"/>
      <c r="K8" s="15"/>
    </row>
    <row r="9" spans="1:13" ht="15.6" x14ac:dyDescent="0.3">
      <c r="A9" s="14"/>
      <c r="B9" s="9"/>
      <c r="C9" s="9"/>
      <c r="D9" s="12"/>
      <c r="E9" s="12"/>
      <c r="F9" s="12"/>
      <c r="G9" s="12"/>
      <c r="H9" s="12"/>
      <c r="I9" s="15"/>
      <c r="J9" s="16"/>
      <c r="K9" s="15"/>
    </row>
    <row r="10" spans="1:13" ht="15.6" x14ac:dyDescent="0.3">
      <c r="A10" s="14"/>
      <c r="B10" s="9"/>
      <c r="C10" s="9"/>
      <c r="D10" s="12"/>
      <c r="E10" s="12"/>
      <c r="F10" s="12"/>
      <c r="G10" s="12"/>
      <c r="H10" s="12"/>
      <c r="I10" s="15"/>
      <c r="J10" s="16"/>
      <c r="K10" s="74"/>
    </row>
    <row r="11" spans="1:13" ht="15.6" x14ac:dyDescent="0.3">
      <c r="A11" s="14"/>
      <c r="B11" s="9"/>
      <c r="C11" s="9"/>
      <c r="D11" s="12"/>
      <c r="E11" s="12"/>
      <c r="F11" s="12"/>
      <c r="G11" s="12"/>
      <c r="H11" s="12"/>
      <c r="I11" s="15"/>
      <c r="J11" s="16"/>
      <c r="K11" s="53"/>
      <c r="L11" s="57"/>
    </row>
    <row r="12" spans="1:13" ht="15.6" x14ac:dyDescent="0.3">
      <c r="A12" s="14"/>
      <c r="B12" s="9"/>
      <c r="C12" s="9"/>
      <c r="D12" s="12"/>
      <c r="E12" s="12"/>
      <c r="F12" s="12"/>
      <c r="G12" s="12"/>
      <c r="H12" s="12"/>
      <c r="I12" s="15"/>
      <c r="J12" s="16"/>
      <c r="K12" s="56"/>
    </row>
    <row r="13" spans="1:13" ht="15.6" x14ac:dyDescent="0.3">
      <c r="A13" s="14"/>
      <c r="B13" s="9"/>
      <c r="C13" s="9"/>
      <c r="D13" s="12"/>
      <c r="E13" s="12"/>
      <c r="F13" s="12"/>
      <c r="G13" s="12"/>
      <c r="H13" s="12"/>
      <c r="I13" s="15"/>
      <c r="J13" s="16"/>
      <c r="K13" s="56"/>
    </row>
    <row r="14" spans="1:13" ht="18" customHeight="1" x14ac:dyDescent="0.25">
      <c r="A14" s="17"/>
      <c r="D14" s="12"/>
      <c r="E14" s="12"/>
      <c r="F14" s="12"/>
      <c r="G14" s="12"/>
      <c r="H14" s="17"/>
      <c r="I14" s="9"/>
      <c r="J14" s="9"/>
      <c r="K14" s="53"/>
      <c r="L14" s="57"/>
    </row>
    <row r="15" spans="1:13" ht="16.5" customHeight="1" x14ac:dyDescent="0.25">
      <c r="A15" s="17"/>
      <c r="B15" s="9"/>
      <c r="C15" s="9"/>
      <c r="G15" s="9"/>
      <c r="H15" s="17"/>
      <c r="I15" s="9"/>
      <c r="J15" s="9"/>
      <c r="K15" s="18">
        <f>IF(M31&gt;1,1,M31)</f>
        <v>0.8361678004535148</v>
      </c>
      <c r="L15" s="37" t="s">
        <v>42</v>
      </c>
      <c r="M15" s="37"/>
    </row>
    <row r="16" spans="1:13" ht="15" customHeight="1" x14ac:dyDescent="0.25">
      <c r="A16" s="17"/>
      <c r="B16" s="9"/>
      <c r="C16" s="9"/>
      <c r="G16" s="9"/>
      <c r="H16" s="17"/>
      <c r="I16" s="9"/>
      <c r="K16" s="60">
        <f>IF(M25=0,0.00001,M25)</f>
        <v>420</v>
      </c>
      <c r="L16" s="37" t="s">
        <v>43</v>
      </c>
      <c r="M16" s="37"/>
    </row>
    <row r="17" spans="1:22" ht="21" customHeight="1" x14ac:dyDescent="0.25">
      <c r="A17" s="17"/>
      <c r="B17" s="9"/>
      <c r="C17" s="9"/>
      <c r="G17" s="9"/>
      <c r="H17" s="17"/>
      <c r="I17" s="9"/>
      <c r="J17" s="9"/>
      <c r="K17" s="54"/>
    </row>
    <row r="18" spans="1:22" ht="18.75" customHeight="1" x14ac:dyDescent="0.25">
      <c r="A18" s="17"/>
      <c r="B18" s="41" t="s">
        <v>37</v>
      </c>
      <c r="C18" s="99"/>
      <c r="D18" s="100"/>
      <c r="E18" s="100"/>
      <c r="F18" s="100"/>
      <c r="G18" s="100"/>
      <c r="H18" s="100"/>
      <c r="I18" s="100"/>
      <c r="J18" s="100"/>
      <c r="K18" s="101"/>
    </row>
    <row r="19" spans="1:22" ht="17.25" customHeight="1" x14ac:dyDescent="0.25">
      <c r="A19" s="17"/>
      <c r="B19" s="44" t="s">
        <v>47</v>
      </c>
      <c r="C19" s="97"/>
      <c r="D19" s="98"/>
      <c r="E19" s="45" t="s">
        <v>36</v>
      </c>
      <c r="F19" s="46"/>
      <c r="G19" s="97"/>
      <c r="H19" s="98"/>
      <c r="I19" s="45" t="s">
        <v>38</v>
      </c>
      <c r="J19" s="43"/>
      <c r="K19" s="52"/>
      <c r="L19" s="53"/>
      <c r="M19" s="53"/>
      <c r="N19" s="53"/>
      <c r="O19" s="53"/>
      <c r="P19" s="53"/>
    </row>
    <row r="20" spans="1:22" ht="11.25" customHeight="1" x14ac:dyDescent="0.25">
      <c r="A20" s="17"/>
      <c r="B20" s="9"/>
      <c r="C20" s="9"/>
      <c r="G20" s="9"/>
      <c r="H20" s="17"/>
      <c r="I20" s="9"/>
      <c r="J20" s="9"/>
      <c r="K20" s="9"/>
      <c r="L20" s="53"/>
      <c r="M20" s="53"/>
      <c r="N20" s="53"/>
      <c r="O20" s="53"/>
      <c r="P20" s="53"/>
    </row>
    <row r="21" spans="1:22" ht="6" customHeight="1" x14ac:dyDescent="0.25">
      <c r="A21" s="17"/>
      <c r="B21" s="9"/>
      <c r="C21" s="9"/>
      <c r="G21" s="9"/>
      <c r="H21" s="17"/>
      <c r="I21" s="9"/>
      <c r="J21" s="9"/>
      <c r="K21" s="9"/>
      <c r="L21" s="53"/>
      <c r="M21" s="53"/>
      <c r="N21" s="53"/>
      <c r="O21" s="53"/>
      <c r="P21" s="53"/>
    </row>
    <row r="22" spans="1:22" ht="26.25" customHeight="1" x14ac:dyDescent="0.25">
      <c r="A22" s="9"/>
      <c r="B22" s="120"/>
      <c r="C22" s="120"/>
      <c r="D22" s="105" t="s">
        <v>39</v>
      </c>
      <c r="E22" s="106"/>
      <c r="F22" s="106"/>
      <c r="G22" s="106"/>
      <c r="H22" s="107" t="s">
        <v>40</v>
      </c>
      <c r="I22" s="108"/>
      <c r="J22" s="105"/>
      <c r="K22" s="2" t="s">
        <v>19</v>
      </c>
      <c r="L22" s="53"/>
      <c r="M22" s="53"/>
      <c r="N22" s="53"/>
      <c r="O22" s="88" t="s">
        <v>48</v>
      </c>
      <c r="P22" s="89"/>
      <c r="Q22" s="89"/>
      <c r="R22" s="89"/>
      <c r="S22" s="89"/>
      <c r="T22" s="89"/>
      <c r="U22" s="89"/>
      <c r="V22" s="90"/>
    </row>
    <row r="23" spans="1:22" ht="50.25" customHeight="1" x14ac:dyDescent="0.25">
      <c r="A23" s="19"/>
      <c r="B23" s="114" t="s">
        <v>49</v>
      </c>
      <c r="C23" s="115"/>
      <c r="D23" s="109" t="s">
        <v>51</v>
      </c>
      <c r="E23" s="106"/>
      <c r="F23" s="106"/>
      <c r="G23" s="106"/>
      <c r="H23" s="110" t="s">
        <v>41</v>
      </c>
      <c r="I23" s="111"/>
      <c r="J23" s="111"/>
      <c r="K23" s="73" t="s">
        <v>34</v>
      </c>
      <c r="L23" s="53"/>
      <c r="M23" s="53"/>
      <c r="N23" s="53"/>
      <c r="O23" s="91"/>
      <c r="P23" s="92"/>
      <c r="Q23" s="92"/>
      <c r="R23" s="92"/>
      <c r="S23" s="92"/>
      <c r="T23" s="92"/>
      <c r="U23" s="92"/>
      <c r="V23" s="93"/>
    </row>
    <row r="24" spans="1:22" ht="21" customHeight="1" x14ac:dyDescent="0.25">
      <c r="A24" s="19"/>
      <c r="B24" s="4" t="s">
        <v>20</v>
      </c>
      <c r="C24" s="4"/>
      <c r="D24" s="8" t="s">
        <v>2</v>
      </c>
      <c r="E24" s="8" t="s">
        <v>3</v>
      </c>
      <c r="F24" s="8" t="s">
        <v>4</v>
      </c>
      <c r="G24" s="8" t="s">
        <v>5</v>
      </c>
      <c r="H24" s="8" t="s">
        <v>6</v>
      </c>
      <c r="I24" s="8" t="s">
        <v>7</v>
      </c>
      <c r="J24" s="8" t="s">
        <v>8</v>
      </c>
      <c r="K24" s="8" t="s">
        <v>9</v>
      </c>
      <c r="L24" s="53"/>
      <c r="M24" s="61" t="s">
        <v>44</v>
      </c>
      <c r="N24" s="53"/>
      <c r="O24" s="91"/>
      <c r="P24" s="92"/>
      <c r="Q24" s="92"/>
      <c r="R24" s="92"/>
      <c r="S24" s="92"/>
      <c r="T24" s="92"/>
      <c r="U24" s="92"/>
      <c r="V24" s="93"/>
    </row>
    <row r="25" spans="1:22" ht="18" customHeight="1" x14ac:dyDescent="0.25">
      <c r="A25" s="9"/>
      <c r="B25" s="47" t="s">
        <v>24</v>
      </c>
      <c r="C25" s="58" t="s">
        <v>45</v>
      </c>
      <c r="D25" s="6">
        <v>200</v>
      </c>
      <c r="E25" s="6">
        <v>0</v>
      </c>
      <c r="F25" s="6">
        <v>0</v>
      </c>
      <c r="G25" s="6">
        <v>0</v>
      </c>
      <c r="H25" s="6">
        <v>20</v>
      </c>
      <c r="I25" s="6">
        <v>0</v>
      </c>
      <c r="J25" s="6">
        <v>0</v>
      </c>
      <c r="K25" s="6">
        <v>200</v>
      </c>
      <c r="L25" s="53"/>
      <c r="M25" s="62">
        <f>D25+E25+F25+G25+H25+J25+I25+K25</f>
        <v>420</v>
      </c>
      <c r="N25" s="53"/>
      <c r="O25" s="91"/>
      <c r="P25" s="92"/>
      <c r="Q25" s="92"/>
      <c r="R25" s="92"/>
      <c r="S25" s="92"/>
      <c r="T25" s="92"/>
      <c r="U25" s="92"/>
      <c r="V25" s="93"/>
    </row>
    <row r="26" spans="1:22" ht="15.75" customHeight="1" x14ac:dyDescent="0.25">
      <c r="A26" s="9"/>
      <c r="B26" s="47" t="s">
        <v>17</v>
      </c>
      <c r="C26" s="21"/>
      <c r="D26" s="6">
        <v>40</v>
      </c>
      <c r="E26" s="6">
        <v>0</v>
      </c>
      <c r="F26" s="6">
        <v>0</v>
      </c>
      <c r="G26" s="6">
        <v>0</v>
      </c>
      <c r="H26" s="64"/>
      <c r="I26" s="64"/>
      <c r="J26" s="65"/>
      <c r="K26" s="64"/>
      <c r="L26" s="53"/>
      <c r="M26" s="3"/>
      <c r="N26" s="53"/>
      <c r="O26" s="91"/>
      <c r="P26" s="92"/>
      <c r="Q26" s="92"/>
      <c r="R26" s="92"/>
      <c r="S26" s="92"/>
      <c r="T26" s="92"/>
      <c r="U26" s="92"/>
      <c r="V26" s="93"/>
    </row>
    <row r="27" spans="1:22" ht="30" customHeight="1" x14ac:dyDescent="0.25">
      <c r="A27" s="9"/>
      <c r="B27" s="47" t="s">
        <v>25</v>
      </c>
      <c r="C27" s="59" t="s">
        <v>22</v>
      </c>
      <c r="D27" s="66"/>
      <c r="E27" s="66"/>
      <c r="F27" s="66"/>
      <c r="G27" s="66"/>
      <c r="H27" s="7">
        <v>20</v>
      </c>
      <c r="I27" s="7">
        <v>0</v>
      </c>
      <c r="J27" s="6">
        <v>0</v>
      </c>
      <c r="K27" s="7">
        <v>0</v>
      </c>
      <c r="L27" s="53"/>
      <c r="M27" s="3"/>
      <c r="N27" s="53"/>
      <c r="O27" s="91"/>
      <c r="P27" s="92"/>
      <c r="Q27" s="92"/>
      <c r="R27" s="92"/>
      <c r="S27" s="92"/>
      <c r="T27" s="92"/>
      <c r="U27" s="92"/>
      <c r="V27" s="93"/>
    </row>
    <row r="28" spans="1:22" ht="22.5" customHeight="1" x14ac:dyDescent="0.25">
      <c r="A28" s="9"/>
      <c r="B28" s="47" t="s">
        <v>26</v>
      </c>
      <c r="C28" s="43" t="s">
        <v>23</v>
      </c>
      <c r="D28" s="6">
        <v>168</v>
      </c>
      <c r="E28" s="6">
        <v>0</v>
      </c>
      <c r="F28" s="6">
        <v>0</v>
      </c>
      <c r="G28" s="6">
        <v>0</v>
      </c>
      <c r="H28" s="6">
        <v>10</v>
      </c>
      <c r="I28" s="6">
        <v>0</v>
      </c>
      <c r="J28" s="6">
        <v>0</v>
      </c>
      <c r="K28" s="6">
        <v>0</v>
      </c>
      <c r="L28" s="53"/>
      <c r="M28" s="3"/>
      <c r="N28" s="53"/>
      <c r="O28" s="91"/>
      <c r="P28" s="92"/>
      <c r="Q28" s="92"/>
      <c r="R28" s="92"/>
      <c r="S28" s="92"/>
      <c r="T28" s="92"/>
      <c r="U28" s="92"/>
      <c r="V28" s="93"/>
    </row>
    <row r="29" spans="1:22" ht="27" hidden="1" customHeight="1" x14ac:dyDescent="0.25">
      <c r="A29" s="22"/>
      <c r="B29" s="47" t="s">
        <v>27</v>
      </c>
      <c r="C29" s="20" t="s">
        <v>32</v>
      </c>
      <c r="D29" s="23">
        <v>0</v>
      </c>
      <c r="E29" s="23">
        <v>0</v>
      </c>
      <c r="F29" s="23">
        <v>0</v>
      </c>
      <c r="G29" s="23">
        <v>0</v>
      </c>
      <c r="H29" s="23">
        <v>0</v>
      </c>
      <c r="I29" s="23">
        <v>0</v>
      </c>
      <c r="J29" s="24">
        <v>0</v>
      </c>
      <c r="K29" s="23">
        <v>0</v>
      </c>
      <c r="L29" s="53"/>
      <c r="M29" s="3"/>
      <c r="N29" s="53"/>
      <c r="O29" s="91"/>
      <c r="P29" s="92"/>
      <c r="Q29" s="92"/>
      <c r="R29" s="92"/>
      <c r="S29" s="92"/>
      <c r="T29" s="92"/>
      <c r="U29" s="92"/>
      <c r="V29" s="93"/>
    </row>
    <row r="30" spans="1:22" ht="27" customHeight="1" x14ac:dyDescent="0.25">
      <c r="A30" s="9"/>
      <c r="B30" s="47" t="s">
        <v>31</v>
      </c>
      <c r="C30" s="58" t="s">
        <v>46</v>
      </c>
      <c r="D30" s="5">
        <f>IF(D25&gt;0,(D26*7+D25*0.35)/D25,0)</f>
        <v>1.75</v>
      </c>
      <c r="E30" s="5">
        <f>IF(E25&gt;0,(E26*7+E25*0.35)/E25,0)</f>
        <v>0</v>
      </c>
      <c r="F30" s="5">
        <f>IF(F25&gt;0,(F26*7+F25*0.35)/F25,0)</f>
        <v>0</v>
      </c>
      <c r="G30" s="5">
        <f>IF(G25&gt;0,(G26*7+G25*0.35)/G25,0)</f>
        <v>0</v>
      </c>
      <c r="H30" s="5">
        <f>IF(H25=0,0,H27/H25)</f>
        <v>1</v>
      </c>
      <c r="I30" s="5">
        <f>IF(I25=0,0,I27/I25)</f>
        <v>0</v>
      </c>
      <c r="J30" s="5">
        <f>IF(J25=0,0,J27/J25)</f>
        <v>0</v>
      </c>
      <c r="K30" s="5">
        <f>IF(K25=0,0,K27/K25)</f>
        <v>0</v>
      </c>
      <c r="L30" s="53"/>
      <c r="M30" s="3"/>
      <c r="N30" s="53"/>
      <c r="O30" s="91"/>
      <c r="P30" s="92"/>
      <c r="Q30" s="92"/>
      <c r="R30" s="92"/>
      <c r="S30" s="92"/>
      <c r="T30" s="92"/>
      <c r="U30" s="92"/>
      <c r="V30" s="93"/>
    </row>
    <row r="31" spans="1:22" ht="27.75" customHeight="1" x14ac:dyDescent="0.25">
      <c r="A31" s="9"/>
      <c r="B31" s="47" t="s">
        <v>21</v>
      </c>
      <c r="C31" s="58" t="s">
        <v>46</v>
      </c>
      <c r="D31" s="5">
        <f>IF(D25*D26*D28&gt;0,(D30*D28+D29*(168-D28))/24/7,0)</f>
        <v>1.75</v>
      </c>
      <c r="E31" s="5">
        <f t="shared" ref="E31:G31" si="0">IF(E25*E26*E28&gt;0,(E30*E28+E29*(168-E28))/24/7,0)</f>
        <v>0</v>
      </c>
      <c r="F31" s="5">
        <f t="shared" si="0"/>
        <v>0</v>
      </c>
      <c r="G31" s="5">
        <f t="shared" si="0"/>
        <v>0</v>
      </c>
      <c r="H31" s="5">
        <f>IF(H25*H27*H28&gt;0,(H30*H28+H29*(168-H28))/24/7,0)</f>
        <v>5.9523809523809527E-2</v>
      </c>
      <c r="I31" s="5">
        <f t="shared" ref="I31:K31" si="1">IF(I25*I27*I28&gt;0,(I30*I28+I29*(168-I28))/24/7,0)</f>
        <v>0</v>
      </c>
      <c r="J31" s="5">
        <f t="shared" si="1"/>
        <v>0</v>
      </c>
      <c r="K31" s="5">
        <f t="shared" si="1"/>
        <v>0</v>
      </c>
      <c r="L31" s="53"/>
      <c r="M31" s="63">
        <f>(D25*D31+E25*E31+F25*F31+G31*G25+H31*H25+J31*J25+I25*I31+K25*K31)/K16</f>
        <v>0.8361678004535148</v>
      </c>
      <c r="N31" s="55"/>
      <c r="O31" s="94"/>
      <c r="P31" s="95"/>
      <c r="Q31" s="95"/>
      <c r="R31" s="95"/>
      <c r="S31" s="95"/>
      <c r="T31" s="95"/>
      <c r="U31" s="95"/>
      <c r="V31" s="96"/>
    </row>
    <row r="32" spans="1:22" ht="15" x14ac:dyDescent="0.25">
      <c r="A32" s="9"/>
      <c r="B32" s="9"/>
      <c r="C32" s="9"/>
      <c r="D32" s="9"/>
      <c r="E32" s="9"/>
      <c r="F32" s="9"/>
      <c r="G32" s="9"/>
      <c r="H32" s="54"/>
      <c r="I32" s="25"/>
      <c r="J32" s="25"/>
      <c r="K32" s="25"/>
      <c r="L32" s="53"/>
      <c r="M32" s="53"/>
      <c r="N32" s="53"/>
      <c r="O32" s="53"/>
      <c r="P32" s="53"/>
    </row>
    <row r="33" spans="1:17" ht="37.5" customHeight="1" x14ac:dyDescent="0.25">
      <c r="A33" s="9"/>
      <c r="B33" s="27"/>
      <c r="C33" s="27"/>
      <c r="D33" s="27"/>
      <c r="E33" s="27"/>
      <c r="F33" s="27"/>
      <c r="G33" s="27"/>
      <c r="H33" s="54"/>
      <c r="I33" s="25"/>
      <c r="J33" s="25"/>
      <c r="K33" s="25"/>
      <c r="L33" s="53"/>
      <c r="M33" s="53"/>
      <c r="N33" s="53"/>
      <c r="O33" s="53"/>
      <c r="P33" s="53"/>
    </row>
    <row r="34" spans="1:17" ht="18" customHeight="1" x14ac:dyDescent="0.25">
      <c r="A34" s="9"/>
      <c r="B34" s="27"/>
      <c r="C34" s="27"/>
      <c r="D34" s="27"/>
      <c r="E34" s="27"/>
      <c r="F34" s="27"/>
      <c r="G34" s="27"/>
      <c r="H34" s="27"/>
      <c r="I34" s="28"/>
      <c r="J34" s="26"/>
      <c r="K34" s="28"/>
    </row>
    <row r="35" spans="1:17" ht="19.5" customHeight="1" x14ac:dyDescent="0.25">
      <c r="A35" s="9"/>
      <c r="B35" s="116" t="s">
        <v>28</v>
      </c>
      <c r="C35" s="117"/>
      <c r="D35" s="112" t="s">
        <v>29</v>
      </c>
      <c r="E35" s="112"/>
      <c r="F35" s="112"/>
      <c r="G35" s="113" t="s">
        <v>53</v>
      </c>
      <c r="H35" s="113"/>
      <c r="I35" s="113"/>
      <c r="J35" s="121" t="s">
        <v>52</v>
      </c>
      <c r="K35" s="122"/>
      <c r="L35" s="122"/>
      <c r="M35" s="123"/>
      <c r="N35" s="53"/>
      <c r="O35" s="53"/>
      <c r="P35" s="53"/>
    </row>
    <row r="36" spans="1:17" ht="50.25" customHeight="1" x14ac:dyDescent="0.25">
      <c r="A36" s="9"/>
      <c r="B36" s="118"/>
      <c r="C36" s="119"/>
      <c r="D36" s="29" t="s">
        <v>1</v>
      </c>
      <c r="E36" s="29" t="s">
        <v>10</v>
      </c>
      <c r="F36" s="30" t="s">
        <v>30</v>
      </c>
      <c r="G36" s="31" t="s">
        <v>1</v>
      </c>
      <c r="H36" s="31" t="s">
        <v>10</v>
      </c>
      <c r="I36" s="32" t="s">
        <v>11</v>
      </c>
      <c r="J36" s="75" t="s">
        <v>1</v>
      </c>
      <c r="K36" s="75" t="s">
        <v>10</v>
      </c>
      <c r="L36" s="76"/>
      <c r="M36" s="77" t="s">
        <v>54</v>
      </c>
      <c r="N36" s="53"/>
      <c r="O36" s="53"/>
      <c r="P36" s="53"/>
    </row>
    <row r="37" spans="1:17" ht="15.75" customHeight="1" x14ac:dyDescent="0.25">
      <c r="A37" s="9"/>
      <c r="B37" s="33" t="s">
        <v>16</v>
      </c>
      <c r="C37" s="34"/>
      <c r="D37" s="85"/>
      <c r="E37" s="85"/>
      <c r="F37" s="85"/>
      <c r="G37" s="83"/>
      <c r="H37" s="83"/>
      <c r="I37" s="84"/>
      <c r="J37" s="80"/>
      <c r="K37" s="81"/>
      <c r="L37" s="82"/>
      <c r="M37" s="82"/>
      <c r="N37" s="53"/>
      <c r="O37" s="53"/>
      <c r="P37" s="53"/>
    </row>
    <row r="38" spans="1:17" ht="20.100000000000001" customHeight="1" x14ac:dyDescent="0.25">
      <c r="A38" s="9"/>
      <c r="B38" s="35" t="s">
        <v>12</v>
      </c>
      <c r="C38" s="36" t="s">
        <v>33</v>
      </c>
      <c r="D38" s="67">
        <v>120</v>
      </c>
      <c r="E38" s="68">
        <f>H38</f>
        <v>53.478458049886633</v>
      </c>
      <c r="F38" s="69">
        <f>D38+E38</f>
        <v>173.47845804988663</v>
      </c>
      <c r="G38" s="70">
        <v>105</v>
      </c>
      <c r="H38" s="71">
        <f>IF($K$15&lt;0.35,0,IF(70*($K$15-0.35)&lt;71.5,110*($K$15-0.35),71.5))</f>
        <v>53.478458049886633</v>
      </c>
      <c r="I38" s="72">
        <f>G38+H38</f>
        <v>158.47845804988663</v>
      </c>
      <c r="J38" s="78">
        <v>80</v>
      </c>
      <c r="K38" s="86">
        <f>IF($K$15&lt;0.35,0,IF(70*($K$15-0.35)&lt;45.5,70*($K$15-0.35),45.5))</f>
        <v>34.031746031746039</v>
      </c>
      <c r="L38" s="78"/>
      <c r="M38" s="79">
        <f>J38+K38</f>
        <v>114.03174603174604</v>
      </c>
      <c r="N38" s="53"/>
      <c r="O38" s="87" t="s">
        <v>55</v>
      </c>
      <c r="P38" s="87"/>
      <c r="Q38" s="87"/>
    </row>
    <row r="39" spans="1:17" ht="20.100000000000001" customHeight="1" x14ac:dyDescent="0.25">
      <c r="A39" s="9"/>
      <c r="B39" s="35" t="s">
        <v>13</v>
      </c>
      <c r="C39" s="36" t="s">
        <v>33</v>
      </c>
      <c r="D39" s="67">
        <v>100</v>
      </c>
      <c r="E39" s="68">
        <f t="shared" ref="E39:E46" si="2">H39</f>
        <v>43.755102040816332</v>
      </c>
      <c r="F39" s="69">
        <f t="shared" ref="F39:F46" si="3">D39+E39</f>
        <v>143.75510204081633</v>
      </c>
      <c r="G39" s="70">
        <v>90</v>
      </c>
      <c r="H39" s="71">
        <f>IF($K$15&lt;0.35,0,IF(90*($K$15-0.35)&lt;58.5,90*($K$15-0.35),58.5))</f>
        <v>43.755102040816332</v>
      </c>
      <c r="I39" s="72">
        <f t="shared" ref="I39:I41" si="4">G39+H39</f>
        <v>133.75510204081633</v>
      </c>
      <c r="J39" s="78">
        <v>80</v>
      </c>
      <c r="K39" s="86">
        <f t="shared" ref="K39:K46" si="5">IF($K$15&lt;0.35,0,IF(70*($K$15-0.35)&lt;45.5,70*($K$15-0.35),45.5))</f>
        <v>34.031746031746039</v>
      </c>
      <c r="L39" s="78"/>
      <c r="M39" s="79">
        <f t="shared" ref="M39:M46" si="6">J39+K39</f>
        <v>114.03174603174604</v>
      </c>
      <c r="N39" s="53"/>
      <c r="O39" s="87"/>
      <c r="P39" s="87"/>
      <c r="Q39" s="87"/>
    </row>
    <row r="40" spans="1:17" ht="20.100000000000001" customHeight="1" x14ac:dyDescent="0.25">
      <c r="B40" s="35" t="s">
        <v>14</v>
      </c>
      <c r="C40" s="36" t="s">
        <v>33</v>
      </c>
      <c r="D40" s="67">
        <v>80</v>
      </c>
      <c r="E40" s="68">
        <f t="shared" si="2"/>
        <v>34.031746031746039</v>
      </c>
      <c r="F40" s="69">
        <f t="shared" si="3"/>
        <v>114.03174603174604</v>
      </c>
      <c r="G40" s="70">
        <v>70</v>
      </c>
      <c r="H40" s="71">
        <f>IF($K$15&lt;0.35,0,IF(70*($K$15-0.35)&lt;45.5,70*($K$15-0.35),45.5))</f>
        <v>34.031746031746039</v>
      </c>
      <c r="I40" s="72">
        <f t="shared" si="4"/>
        <v>104.03174603174604</v>
      </c>
      <c r="J40" s="78">
        <v>80</v>
      </c>
      <c r="K40" s="86">
        <f t="shared" si="5"/>
        <v>34.031746031746039</v>
      </c>
      <c r="L40" s="78"/>
      <c r="M40" s="79">
        <f t="shared" si="6"/>
        <v>114.03174603174604</v>
      </c>
      <c r="N40" s="53"/>
      <c r="O40" s="87"/>
      <c r="P40" s="87"/>
      <c r="Q40" s="87"/>
    </row>
    <row r="41" spans="1:17" ht="20.100000000000001" customHeight="1" x14ac:dyDescent="0.25">
      <c r="A41" s="9"/>
      <c r="B41" s="35" t="s">
        <v>15</v>
      </c>
      <c r="C41" s="36" t="s">
        <v>33</v>
      </c>
      <c r="D41" s="67">
        <v>80</v>
      </c>
      <c r="E41" s="68">
        <f t="shared" si="2"/>
        <v>34.031746031746039</v>
      </c>
      <c r="F41" s="69">
        <f t="shared" si="3"/>
        <v>114.03174603174604</v>
      </c>
      <c r="G41" s="70">
        <v>65</v>
      </c>
      <c r="H41" s="71">
        <f>IF($K$15&lt;0.35,0,IF(70*($K$15-0.35)&lt;45.5,70*($K$15-0.35),45.5))</f>
        <v>34.031746031746039</v>
      </c>
      <c r="I41" s="72">
        <f t="shared" si="4"/>
        <v>99.031746031746039</v>
      </c>
      <c r="J41" s="78">
        <v>80</v>
      </c>
      <c r="K41" s="86">
        <f t="shared" si="5"/>
        <v>34.031746031746039</v>
      </c>
      <c r="L41" s="78"/>
      <c r="M41" s="79">
        <f t="shared" si="6"/>
        <v>114.03174603174604</v>
      </c>
      <c r="N41" s="53"/>
      <c r="O41" s="87"/>
      <c r="P41" s="87"/>
      <c r="Q41" s="87"/>
    </row>
    <row r="42" spans="1:17" ht="16.5" customHeight="1" x14ac:dyDescent="0.25">
      <c r="A42" s="9"/>
      <c r="B42" s="102" t="s">
        <v>35</v>
      </c>
      <c r="C42" s="103"/>
      <c r="D42" s="103"/>
      <c r="E42" s="103"/>
      <c r="F42" s="103"/>
      <c r="G42" s="103"/>
      <c r="H42" s="103"/>
      <c r="I42" s="104"/>
      <c r="J42" s="78"/>
      <c r="K42" s="86"/>
      <c r="L42" s="78"/>
      <c r="M42" s="79"/>
      <c r="N42" s="53"/>
      <c r="O42" s="87"/>
      <c r="P42" s="87"/>
      <c r="Q42" s="87"/>
    </row>
    <row r="43" spans="1:17" ht="20.100000000000001" customHeight="1" x14ac:dyDescent="0.25">
      <c r="A43" s="9"/>
      <c r="B43" s="35" t="s">
        <v>12</v>
      </c>
      <c r="C43" s="36" t="s">
        <v>33</v>
      </c>
      <c r="D43" s="67">
        <v>95</v>
      </c>
      <c r="E43" s="68">
        <f t="shared" si="2"/>
        <v>31.600907029478464</v>
      </c>
      <c r="F43" s="69">
        <f t="shared" si="3"/>
        <v>126.60090702947846</v>
      </c>
      <c r="G43" s="70">
        <v>85</v>
      </c>
      <c r="H43" s="71">
        <f>IF($K$15&lt;0.35,0,IF(65*($K$15-0.35)&lt;42.3,65*($K$15-0.35),42.3))</f>
        <v>31.600907029478464</v>
      </c>
      <c r="I43" s="72">
        <f>G43+H43</f>
        <v>116.60090702947846</v>
      </c>
      <c r="J43" s="78">
        <v>80</v>
      </c>
      <c r="K43" s="86">
        <f t="shared" si="5"/>
        <v>34.031746031746039</v>
      </c>
      <c r="L43" s="78"/>
      <c r="M43" s="79">
        <f t="shared" si="6"/>
        <v>114.03174603174604</v>
      </c>
      <c r="N43" s="53"/>
      <c r="O43" s="87"/>
      <c r="P43" s="87"/>
      <c r="Q43" s="87"/>
    </row>
    <row r="44" spans="1:17" ht="20.100000000000001" customHeight="1" x14ac:dyDescent="0.25">
      <c r="A44" s="9"/>
      <c r="B44" s="35" t="s">
        <v>13</v>
      </c>
      <c r="C44" s="36" t="s">
        <v>33</v>
      </c>
      <c r="D44" s="67">
        <v>75</v>
      </c>
      <c r="E44" s="68">
        <f t="shared" si="2"/>
        <v>26.739229024943317</v>
      </c>
      <c r="F44" s="69">
        <f t="shared" si="3"/>
        <v>101.73922902494331</v>
      </c>
      <c r="G44" s="70">
        <v>65</v>
      </c>
      <c r="H44" s="71">
        <f>IF($K$15&lt;0.35,0,IF(55*($K$15-0.35)&lt;35.8,55*($K$15-0.35),35.8))</f>
        <v>26.739229024943317</v>
      </c>
      <c r="I44" s="72">
        <f t="shared" ref="I44:I46" si="7">G44+H44</f>
        <v>91.739229024943313</v>
      </c>
      <c r="J44" s="78">
        <v>80</v>
      </c>
      <c r="K44" s="86">
        <f t="shared" si="5"/>
        <v>34.031746031746039</v>
      </c>
      <c r="L44" s="78"/>
      <c r="M44" s="79">
        <f t="shared" si="6"/>
        <v>114.03174603174604</v>
      </c>
      <c r="N44" s="53"/>
      <c r="O44" s="87"/>
      <c r="P44" s="87"/>
      <c r="Q44" s="87"/>
    </row>
    <row r="45" spans="1:17" ht="20.100000000000001" customHeight="1" x14ac:dyDescent="0.25">
      <c r="A45" s="9"/>
      <c r="B45" s="35" t="s">
        <v>14</v>
      </c>
      <c r="C45" s="36" t="s">
        <v>33</v>
      </c>
      <c r="D45" s="67">
        <v>55</v>
      </c>
      <c r="E45" s="68">
        <f t="shared" si="2"/>
        <v>21.877551020408166</v>
      </c>
      <c r="F45" s="69">
        <f t="shared" si="3"/>
        <v>76.877551020408163</v>
      </c>
      <c r="G45" s="70">
        <v>50</v>
      </c>
      <c r="H45" s="71">
        <f>IF($K$15&lt;0.35,0,IF(45*($K$15-0.35)&lt;29.3,45*($K$15-0.35),29.3))</f>
        <v>21.877551020408166</v>
      </c>
      <c r="I45" s="72">
        <f t="shared" si="7"/>
        <v>71.877551020408163</v>
      </c>
      <c r="J45" s="78">
        <v>80</v>
      </c>
      <c r="K45" s="86">
        <f t="shared" si="5"/>
        <v>34.031746031746039</v>
      </c>
      <c r="L45" s="78"/>
      <c r="M45" s="79">
        <f t="shared" si="6"/>
        <v>114.03174603174604</v>
      </c>
      <c r="N45" s="53"/>
      <c r="O45" s="87"/>
      <c r="P45" s="87"/>
      <c r="Q45" s="87"/>
    </row>
    <row r="46" spans="1:17" ht="20.100000000000001" customHeight="1" x14ac:dyDescent="0.25">
      <c r="A46" s="9"/>
      <c r="B46" s="35" t="s">
        <v>15</v>
      </c>
      <c r="C46" s="36" t="s">
        <v>33</v>
      </c>
      <c r="D46" s="67">
        <v>55</v>
      </c>
      <c r="E46" s="68">
        <f t="shared" si="2"/>
        <v>21.877551020408166</v>
      </c>
      <c r="F46" s="69">
        <f t="shared" si="3"/>
        <v>76.877551020408163</v>
      </c>
      <c r="G46" s="70">
        <v>45</v>
      </c>
      <c r="H46" s="71">
        <f>IF($K$15&lt;0.35,0,IF(45*($K$15-0.35)&lt;29.3,45*($K$15-0.35),29.3))</f>
        <v>21.877551020408166</v>
      </c>
      <c r="I46" s="72">
        <f t="shared" si="7"/>
        <v>66.877551020408163</v>
      </c>
      <c r="J46" s="78">
        <v>80</v>
      </c>
      <c r="K46" s="86">
        <f t="shared" si="5"/>
        <v>34.031746031746039</v>
      </c>
      <c r="L46" s="78"/>
      <c r="M46" s="79">
        <f t="shared" si="6"/>
        <v>114.03174603174604</v>
      </c>
      <c r="N46" s="53"/>
      <c r="O46" s="87"/>
      <c r="P46" s="87"/>
      <c r="Q46" s="87"/>
    </row>
    <row r="47" spans="1:17" ht="27" customHeight="1" x14ac:dyDescent="0.25">
      <c r="A47" s="9"/>
      <c r="B47" s="27"/>
      <c r="C47" s="27"/>
      <c r="D47" s="38"/>
      <c r="E47" s="27"/>
      <c r="F47" s="38"/>
      <c r="G47" s="38"/>
      <c r="H47" s="38"/>
      <c r="I47" s="38"/>
      <c r="K47" s="38"/>
    </row>
    <row r="48" spans="1:17" ht="38.25" customHeight="1" x14ac:dyDescent="0.25">
      <c r="A48" s="9"/>
      <c r="B48" s="27"/>
      <c r="C48" s="27"/>
      <c r="D48" s="38"/>
      <c r="E48" s="27"/>
      <c r="F48" s="39"/>
      <c r="G48" s="39"/>
      <c r="H48" s="39"/>
      <c r="I48" s="39"/>
      <c r="J48" s="40"/>
      <c r="K48" s="39"/>
    </row>
    <row r="49" spans="1:16" ht="23.25" customHeight="1" x14ac:dyDescent="0.25">
      <c r="A49" s="9"/>
      <c r="B49" s="9"/>
      <c r="C49" s="9"/>
      <c r="E49" s="9"/>
      <c r="F49" s="48"/>
      <c r="G49" s="49"/>
      <c r="H49" s="49"/>
      <c r="I49" s="48"/>
      <c r="J49" s="48"/>
      <c r="K49" s="49"/>
    </row>
    <row r="50" spans="1:16" ht="18.75" customHeight="1" x14ac:dyDescent="0.25">
      <c r="A50" s="9"/>
      <c r="B50" s="9"/>
      <c r="C50" s="9"/>
      <c r="D50" s="9"/>
      <c r="E50" s="9"/>
      <c r="L50" s="9"/>
      <c r="M50" s="9"/>
      <c r="O50" s="9"/>
      <c r="P50" s="9"/>
    </row>
    <row r="51" spans="1:16" ht="50.25" customHeight="1" x14ac:dyDescent="0.25">
      <c r="A51" s="9"/>
      <c r="B51" s="9"/>
      <c r="C51" s="9"/>
      <c r="D51" s="9"/>
      <c r="E51" s="9"/>
      <c r="L51" s="9"/>
      <c r="M51" s="9"/>
      <c r="N51" s="9"/>
      <c r="O51" s="9"/>
      <c r="P51" s="9"/>
    </row>
    <row r="52" spans="1:16" ht="20.25" customHeight="1" x14ac:dyDescent="0.25">
      <c r="A52" s="9"/>
      <c r="B52" s="9"/>
      <c r="C52" s="9"/>
      <c r="D52" s="9"/>
      <c r="E52" s="9"/>
      <c r="L52" s="9"/>
      <c r="M52" s="9"/>
      <c r="N52" s="9"/>
      <c r="O52" s="9"/>
      <c r="P52" s="9"/>
    </row>
    <row r="53" spans="1:16" ht="18" customHeight="1" x14ac:dyDescent="0.25">
      <c r="A53" s="9"/>
      <c r="B53" s="9"/>
      <c r="C53" s="9"/>
      <c r="D53" s="9"/>
      <c r="E53" s="9"/>
      <c r="L53" s="9"/>
      <c r="M53" s="9"/>
      <c r="N53" s="9"/>
      <c r="O53" s="9"/>
      <c r="P53" s="9"/>
    </row>
    <row r="54" spans="1:16" ht="18.75" customHeight="1" x14ac:dyDescent="0.25">
      <c r="A54" s="9"/>
      <c r="B54" s="9"/>
      <c r="C54" s="9"/>
      <c r="D54" s="9"/>
      <c r="E54" s="9"/>
      <c r="L54" s="9"/>
      <c r="M54" s="9"/>
      <c r="N54" s="9"/>
      <c r="O54" s="9"/>
      <c r="P54" s="9"/>
    </row>
    <row r="55" spans="1:16" ht="21" customHeight="1" x14ac:dyDescent="0.25">
      <c r="A55" s="9"/>
      <c r="B55" s="9"/>
      <c r="C55" s="9"/>
      <c r="D55" s="9"/>
      <c r="E55" s="9"/>
      <c r="L55" s="9"/>
      <c r="M55" s="9"/>
      <c r="N55" s="9"/>
      <c r="O55" s="9"/>
      <c r="P55" s="9"/>
    </row>
    <row r="56" spans="1:16" ht="19.5" customHeight="1" x14ac:dyDescent="0.25">
      <c r="A56" s="9"/>
      <c r="B56" s="9"/>
      <c r="C56" s="9"/>
      <c r="D56" s="9"/>
      <c r="E56" s="9"/>
      <c r="L56" s="9"/>
      <c r="M56" s="9"/>
      <c r="N56" s="9"/>
      <c r="O56" s="9"/>
      <c r="P56" s="9"/>
    </row>
    <row r="57" spans="1:16" ht="17.25" customHeight="1" x14ac:dyDescent="0.25">
      <c r="A57" s="9"/>
      <c r="B57" s="9"/>
      <c r="C57" s="9"/>
      <c r="D57" s="9"/>
      <c r="E57" s="9"/>
      <c r="L57" s="9"/>
      <c r="M57" s="9"/>
      <c r="N57" s="9" t="s">
        <v>0</v>
      </c>
      <c r="O57" s="9"/>
      <c r="P57" s="9"/>
    </row>
    <row r="58" spans="1:16" ht="16.5" customHeight="1" x14ac:dyDescent="0.25">
      <c r="A58" s="9"/>
      <c r="B58" s="9"/>
      <c r="C58" s="9"/>
      <c r="D58" s="9"/>
      <c r="E58" s="9"/>
      <c r="L58" s="9"/>
      <c r="M58" s="9"/>
      <c r="N58" s="9"/>
      <c r="O58" s="9"/>
      <c r="P58" s="9"/>
    </row>
    <row r="59" spans="1:16" ht="18.75" customHeight="1" x14ac:dyDescent="0.25">
      <c r="A59" s="9"/>
      <c r="B59" s="9"/>
      <c r="C59" s="9"/>
      <c r="D59" s="9"/>
      <c r="E59" s="9"/>
      <c r="L59" s="9"/>
      <c r="M59" s="9"/>
      <c r="N59" s="9"/>
      <c r="O59" s="9"/>
      <c r="P59" s="9"/>
    </row>
    <row r="60" spans="1:16" ht="21" customHeight="1" x14ac:dyDescent="0.25">
      <c r="A60" s="9"/>
      <c r="B60" s="9"/>
      <c r="C60" s="9"/>
      <c r="D60" s="9"/>
      <c r="E60" s="9"/>
      <c r="L60" s="9"/>
      <c r="M60" s="9"/>
      <c r="N60" s="9"/>
      <c r="O60" s="9"/>
      <c r="P60" s="9"/>
    </row>
    <row r="61" spans="1:16" ht="16.2" customHeight="1" x14ac:dyDescent="0.25">
      <c r="A61" s="9"/>
      <c r="B61" s="9"/>
      <c r="C61" s="9"/>
      <c r="D61" s="9"/>
      <c r="E61" s="9"/>
      <c r="F61" s="9"/>
      <c r="G61" s="9"/>
      <c r="H61" s="9"/>
      <c r="I61" s="9"/>
      <c r="J61" s="9"/>
      <c r="K61" s="9"/>
    </row>
    <row r="62" spans="1:16" ht="15" x14ac:dyDescent="0.25">
      <c r="A62" s="50"/>
      <c r="B62" s="9"/>
      <c r="C62" s="9"/>
      <c r="D62" s="9"/>
      <c r="E62" s="9"/>
      <c r="F62" s="9"/>
      <c r="G62" s="9"/>
      <c r="H62" s="9"/>
      <c r="I62" s="9"/>
      <c r="J62" s="9"/>
      <c r="K62" s="9"/>
    </row>
    <row r="63" spans="1:16" ht="15" customHeight="1" x14ac:dyDescent="0.25">
      <c r="A63" s="9"/>
      <c r="B63" s="9"/>
      <c r="C63" s="9"/>
      <c r="D63" s="9"/>
      <c r="E63" s="9"/>
      <c r="F63" s="9"/>
      <c r="G63" s="9"/>
      <c r="H63" s="9"/>
      <c r="I63" s="9"/>
      <c r="J63" s="9"/>
      <c r="K63" s="9"/>
    </row>
    <row r="64" spans="1:16" ht="15" x14ac:dyDescent="0.25">
      <c r="A64" s="9"/>
      <c r="B64" s="9"/>
      <c r="C64" s="9"/>
      <c r="D64" s="9"/>
      <c r="E64" s="9"/>
      <c r="F64" s="9"/>
      <c r="G64" s="9"/>
      <c r="H64" s="9"/>
      <c r="I64" s="9"/>
      <c r="J64" s="9"/>
      <c r="K64" s="9"/>
    </row>
    <row r="65" spans="1:11" ht="15" x14ac:dyDescent="0.25">
      <c r="A65" s="9"/>
      <c r="B65" s="9"/>
      <c r="C65" s="9"/>
      <c r="D65" s="9"/>
      <c r="E65" s="9"/>
      <c r="F65" s="9"/>
      <c r="G65" s="9"/>
      <c r="H65" s="9"/>
      <c r="I65" s="9"/>
      <c r="J65" s="9"/>
      <c r="K65" s="9"/>
    </row>
    <row r="66" spans="1:11" ht="15" x14ac:dyDescent="0.25">
      <c r="A66" s="9"/>
      <c r="B66" s="9"/>
      <c r="C66" s="9"/>
      <c r="D66" s="9"/>
      <c r="E66" s="9"/>
      <c r="F66" s="9"/>
      <c r="G66" s="9"/>
      <c r="H66" s="9"/>
      <c r="I66" s="9"/>
      <c r="J66" s="9"/>
      <c r="K66" s="9"/>
    </row>
    <row r="67" spans="1:11" ht="15.6" customHeight="1" x14ac:dyDescent="0.25">
      <c r="A67" s="9"/>
      <c r="B67" s="9"/>
      <c r="C67" s="9"/>
      <c r="D67" s="9"/>
      <c r="E67" s="9"/>
      <c r="F67" s="9"/>
      <c r="G67" s="9"/>
      <c r="H67" s="9"/>
      <c r="I67" s="9"/>
      <c r="J67" s="9"/>
      <c r="K67" s="9"/>
    </row>
    <row r="68" spans="1:11" ht="13.95" customHeight="1" x14ac:dyDescent="0.25">
      <c r="B68" s="9"/>
      <c r="C68" s="9"/>
      <c r="D68" s="9"/>
      <c r="E68" s="9"/>
      <c r="F68" s="9"/>
      <c r="G68" s="9"/>
      <c r="H68" s="9"/>
      <c r="I68" s="9"/>
      <c r="J68" s="9"/>
      <c r="K68" s="9"/>
    </row>
    <row r="69" spans="1:11" ht="15" x14ac:dyDescent="0.25">
      <c r="B69" s="9"/>
      <c r="C69" s="9"/>
      <c r="D69" s="9"/>
      <c r="E69" s="9"/>
      <c r="F69" s="9"/>
      <c r="G69" s="9"/>
      <c r="H69" s="9"/>
      <c r="I69" s="9"/>
      <c r="J69" s="9"/>
      <c r="K69" s="9"/>
    </row>
    <row r="70" spans="1:11" ht="15" x14ac:dyDescent="0.25">
      <c r="B70" s="9"/>
      <c r="C70" s="9"/>
      <c r="D70" s="9"/>
      <c r="E70" s="9"/>
      <c r="F70" s="9"/>
      <c r="G70" s="9"/>
      <c r="H70" s="9"/>
      <c r="I70" s="9"/>
      <c r="J70" s="9"/>
      <c r="K70" s="9"/>
    </row>
    <row r="71" spans="1:11" ht="15" x14ac:dyDescent="0.25">
      <c r="B71" s="9"/>
      <c r="C71" s="9"/>
      <c r="D71" s="9"/>
      <c r="E71" s="9"/>
      <c r="F71" s="9"/>
      <c r="G71" s="9"/>
      <c r="H71" s="9"/>
      <c r="I71" s="9"/>
      <c r="J71" s="9"/>
      <c r="K71" s="9"/>
    </row>
    <row r="72" spans="1:11" ht="15" x14ac:dyDescent="0.25">
      <c r="G72" s="9"/>
      <c r="H72" s="51"/>
    </row>
    <row r="73" spans="1:11" ht="15" customHeight="1" x14ac:dyDescent="0.25">
      <c r="G73" s="9"/>
    </row>
    <row r="74" spans="1:11" ht="15" x14ac:dyDescent="0.25">
      <c r="G74" s="9"/>
    </row>
    <row r="75" spans="1:11" ht="15" x14ac:dyDescent="0.25">
      <c r="G75" s="9"/>
    </row>
    <row r="76" spans="1:11" ht="15" x14ac:dyDescent="0.25">
      <c r="G76" s="9"/>
    </row>
    <row r="77" spans="1:11" ht="15" x14ac:dyDescent="0.25">
      <c r="G77" s="9"/>
    </row>
    <row r="78" spans="1:11" ht="14.4" customHeight="1" x14ac:dyDescent="0.25">
      <c r="G78" s="9"/>
    </row>
    <row r="79" spans="1:11" ht="16.2" customHeight="1" x14ac:dyDescent="0.25"/>
    <row r="80" spans="1:11" ht="15" customHeight="1" x14ac:dyDescent="0.25"/>
    <row r="81" ht="15" customHeight="1" x14ac:dyDescent="0.25"/>
    <row r="85" ht="16.2" customHeight="1" x14ac:dyDescent="0.25"/>
    <row r="86" ht="15" customHeight="1" x14ac:dyDescent="0.25"/>
    <row r="91" ht="13.95" customHeight="1" x14ac:dyDescent="0.25"/>
  </sheetData>
  <sheetProtection password="C6EF" sheet="1" objects="1" scenarios="1"/>
  <mergeCells count="16">
    <mergeCell ref="O38:Q46"/>
    <mergeCell ref="O22:V31"/>
    <mergeCell ref="C19:D19"/>
    <mergeCell ref="C18:K18"/>
    <mergeCell ref="B42:I42"/>
    <mergeCell ref="D22:G22"/>
    <mergeCell ref="H22:J22"/>
    <mergeCell ref="D23:G23"/>
    <mergeCell ref="H23:J23"/>
    <mergeCell ref="D35:F35"/>
    <mergeCell ref="G35:I35"/>
    <mergeCell ref="B23:C23"/>
    <mergeCell ref="B35:C36"/>
    <mergeCell ref="B22:C22"/>
    <mergeCell ref="G19:H19"/>
    <mergeCell ref="J35:M35"/>
  </mergeCells>
  <phoneticPr fontId="0" type="noConversion"/>
  <pageMargins left="0.39370078740157483" right="0.19685039370078741" top="0.74803149606299213" bottom="0.74803149606299213" header="0.31496062992125984" footer="0.31496062992125984"/>
  <pageSetup paperSize="9" scale="7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Blad1!Utskriftsområde</vt:lpstr>
    </vt:vector>
  </TitlesOfParts>
  <Company>Bengt Dahlgren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Catarina Warfvinge</dc:creator>
  <cp:lastModifiedBy>Catarina</cp:lastModifiedBy>
  <cp:lastPrinted>2016-01-08T10:10:03Z</cp:lastPrinted>
  <dcterms:created xsi:type="dcterms:W3CDTF">2011-05-24T14:33:39Z</dcterms:created>
  <dcterms:modified xsi:type="dcterms:W3CDTF">2018-01-22T10:11:27Z</dcterms:modified>
</cp:coreProperties>
</file>