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onas\"/>
    </mc:Choice>
  </mc:AlternateContent>
  <bookViews>
    <workbookView xWindow="0" yWindow="0" windowWidth="24000" windowHeight="8235"/>
  </bookViews>
  <sheets>
    <sheet name="Försättsblad" sheetId="7" r:id="rId1"/>
    <sheet name="Nyprod 2.0" sheetId="2" r:id="rId2"/>
    <sheet name="Nyprod 2.1 och 2.2" sheetId="6" r:id="rId3"/>
    <sheet name="Bef byggnad 2.0, 2.1 och 2.2" sheetId="5" r:id="rId4"/>
    <sheet name="Ombyggnad 2.0, 2.1 och 2.2" sheetId="8" r:id="rId5"/>
  </sheets>
  <calcPr calcId="152511"/>
</workbook>
</file>

<file path=xl/calcChain.xml><?xml version="1.0" encoding="utf-8"?>
<calcChain xmlns="http://schemas.openxmlformats.org/spreadsheetml/2006/main">
  <c r="E28" i="8" l="1"/>
  <c r="AC27" i="8"/>
  <c r="AD27" i="8" s="1"/>
  <c r="AE27" i="8" s="1"/>
  <c r="E27" i="8"/>
  <c r="AC26" i="8"/>
  <c r="AD26" i="8" s="1"/>
  <c r="AE26" i="8" s="1"/>
  <c r="E26" i="8"/>
  <c r="Y17" i="8" s="1"/>
  <c r="AC25" i="8"/>
  <c r="AD25" i="8" s="1"/>
  <c r="AE25" i="8" s="1"/>
  <c r="E25" i="8"/>
  <c r="AC24" i="8"/>
  <c r="AD24" i="8" s="1"/>
  <c r="AE24" i="8" s="1"/>
  <c r="E24" i="8"/>
  <c r="AC23" i="8"/>
  <c r="AD23" i="8" s="1"/>
  <c r="AE23" i="8" s="1"/>
  <c r="AC22" i="8"/>
  <c r="AD22" i="8" s="1"/>
  <c r="AC21" i="8"/>
  <c r="AD21" i="8" s="1"/>
  <c r="AE21" i="8" s="1"/>
  <c r="E22" i="8" s="1"/>
  <c r="E21" i="8"/>
  <c r="AC20" i="8"/>
  <c r="AD20" i="8" s="1"/>
  <c r="AC19" i="8"/>
  <c r="AD19" i="8" s="1"/>
  <c r="AD18" i="8"/>
  <c r="X21" i="8" s="1"/>
  <c r="AC18" i="8"/>
  <c r="AD17" i="8"/>
  <c r="X20" i="8" s="1"/>
  <c r="AC17" i="8"/>
  <c r="AB17" i="8"/>
  <c r="G26" i="8" s="1"/>
  <c r="AF25" i="8" s="1"/>
  <c r="AA17" i="8"/>
  <c r="Z17" i="8"/>
  <c r="E17" i="8"/>
  <c r="AC16" i="8"/>
  <c r="AD16" i="8" s="1"/>
  <c r="AE16" i="8" s="1"/>
  <c r="E16" i="8"/>
  <c r="AC15" i="8"/>
  <c r="AD15" i="8" s="1"/>
  <c r="AE15" i="8" s="1"/>
  <c r="AD14" i="8"/>
  <c r="AC14" i="8"/>
  <c r="AC13" i="8"/>
  <c r="AD13" i="8" s="1"/>
  <c r="AE13" i="8" s="1"/>
  <c r="E14" i="8" s="1"/>
  <c r="E13" i="8"/>
  <c r="Q17" i="8" s="1"/>
  <c r="AC12" i="8"/>
  <c r="AD12" i="8" s="1"/>
  <c r="AE12" i="8" s="1"/>
  <c r="AE17" i="8" l="1"/>
  <c r="E18" i="8" s="1"/>
  <c r="V17" i="8" s="1"/>
  <c r="T17" i="8"/>
  <c r="S17" i="8"/>
  <c r="R17" i="8"/>
  <c r="W17" i="8"/>
  <c r="X17" i="8"/>
  <c r="J30" i="2"/>
  <c r="G13" i="8" l="1"/>
  <c r="AF13" i="8" s="1"/>
  <c r="U17" i="8"/>
  <c r="G17" i="8" s="1"/>
  <c r="AF16" i="8" s="1"/>
  <c r="E25" i="6"/>
  <c r="E24" i="6"/>
  <c r="E23" i="6"/>
  <c r="E22" i="6"/>
  <c r="E19" i="6"/>
  <c r="E15" i="6"/>
  <c r="E14" i="6"/>
  <c r="E11" i="6"/>
  <c r="AA28" i="6"/>
  <c r="AB28" i="6" s="1"/>
  <c r="AC28" i="6" s="1"/>
  <c r="AA27" i="6"/>
  <c r="AB27" i="6" s="1"/>
  <c r="AC27" i="6" s="1"/>
  <c r="AA26" i="6"/>
  <c r="AB26" i="6" s="1"/>
  <c r="AC26" i="6" s="1"/>
  <c r="AA25" i="6"/>
  <c r="AB25" i="6" s="1"/>
  <c r="AC25" i="6" s="1"/>
  <c r="AA24" i="6"/>
  <c r="AB24" i="6" s="1"/>
  <c r="AA23" i="6"/>
  <c r="AB23" i="6" s="1"/>
  <c r="AA22" i="6"/>
  <c r="AB22" i="6" s="1"/>
  <c r="AC22" i="6" s="1"/>
  <c r="AA21" i="6"/>
  <c r="AB21" i="6" s="1"/>
  <c r="AA20" i="6"/>
  <c r="AB20" i="6" s="1"/>
  <c r="AA19" i="6"/>
  <c r="AB19" i="6" s="1"/>
  <c r="Y19" i="6"/>
  <c r="X19" i="6"/>
  <c r="W19" i="6"/>
  <c r="AA18" i="6"/>
  <c r="AB18" i="6" s="1"/>
  <c r="AC18" i="6" s="1"/>
  <c r="AA17" i="6"/>
  <c r="AB17" i="6" s="1"/>
  <c r="AC17" i="6" s="1"/>
  <c r="AA16" i="6"/>
  <c r="AB16" i="6" s="1"/>
  <c r="AA15" i="6"/>
  <c r="AB15" i="6" s="1"/>
  <c r="AA14" i="6"/>
  <c r="AB14" i="6" s="1"/>
  <c r="AC14" i="6" s="1"/>
  <c r="AB27" i="5"/>
  <c r="AC27" i="5" s="1"/>
  <c r="AD27" i="5" s="1"/>
  <c r="F25" i="5"/>
  <c r="H25" i="5" s="1"/>
  <c r="AE27" i="5" s="1"/>
  <c r="AB26" i="5"/>
  <c r="AC26" i="5" s="1"/>
  <c r="AD26" i="5" s="1"/>
  <c r="F24" i="5"/>
  <c r="AB25" i="5"/>
  <c r="AC25" i="5" s="1"/>
  <c r="AD25" i="5" s="1"/>
  <c r="F23" i="5"/>
  <c r="AB24" i="5"/>
  <c r="AC24" i="5" s="1"/>
  <c r="AB23" i="5"/>
  <c r="AC23" i="5" s="1"/>
  <c r="AB22" i="5"/>
  <c r="AC22" i="5" s="1"/>
  <c r="F20" i="5"/>
  <c r="AB21" i="5"/>
  <c r="AC21" i="5" s="1"/>
  <c r="AB20" i="5"/>
  <c r="AC20" i="5" s="1"/>
  <c r="AB19" i="5"/>
  <c r="AC19" i="5" s="1"/>
  <c r="Z19" i="5"/>
  <c r="Y19" i="5"/>
  <c r="X19" i="5"/>
  <c r="AB18" i="5"/>
  <c r="AC18" i="5" s="1"/>
  <c r="AD18" i="5" s="1"/>
  <c r="F16" i="5"/>
  <c r="AB17" i="5"/>
  <c r="AC17" i="5" s="1"/>
  <c r="AD17" i="5" s="1"/>
  <c r="F15" i="5"/>
  <c r="AB16" i="5"/>
  <c r="AC16" i="5" s="1"/>
  <c r="AB15" i="5"/>
  <c r="AC15" i="5" s="1"/>
  <c r="AB14" i="5"/>
  <c r="AC14" i="5" s="1"/>
  <c r="AD14" i="5" s="1"/>
  <c r="F12" i="5"/>
  <c r="AG12" i="8" l="1"/>
  <c r="AH12" i="8" s="1"/>
  <c r="H13" i="8" s="1"/>
  <c r="Z19" i="6"/>
  <c r="W22" i="5"/>
  <c r="V22" i="6"/>
  <c r="W21" i="5"/>
  <c r="AD15" i="5"/>
  <c r="F13" i="5" s="1"/>
  <c r="R19" i="5" s="1"/>
  <c r="AD23" i="5"/>
  <c r="F21" i="5" s="1"/>
  <c r="AA19" i="5"/>
  <c r="G24" i="6"/>
  <c r="AD27" i="6" s="1"/>
  <c r="AC23" i="6"/>
  <c r="AC15" i="6"/>
  <c r="V21" i="6"/>
  <c r="AC19" i="6" s="1"/>
  <c r="E16" i="6" s="1"/>
  <c r="AD19" i="5" l="1"/>
  <c r="F17" i="5" s="1"/>
  <c r="V19" i="5" s="1"/>
  <c r="P19" i="5"/>
  <c r="S19" i="5"/>
  <c r="Q19" i="5"/>
  <c r="E20" i="6"/>
  <c r="U19" i="6" s="1"/>
  <c r="E12" i="6"/>
  <c r="R19" i="6" s="1"/>
  <c r="Q19" i="6" l="1"/>
  <c r="T19" i="5"/>
  <c r="U19" i="5"/>
  <c r="W19" i="5"/>
  <c r="K18" i="5" s="1"/>
  <c r="H12" i="5"/>
  <c r="AE15" i="5" s="1"/>
  <c r="T19" i="6"/>
  <c r="V19" i="6"/>
  <c r="J20" i="6" s="1"/>
  <c r="W23" i="5"/>
  <c r="S19" i="6"/>
  <c r="O19" i="6"/>
  <c r="P19" i="6"/>
  <c r="H16" i="5" l="1"/>
  <c r="AE18" i="5" s="1"/>
  <c r="AF14" i="5" s="1"/>
  <c r="AG14" i="5" s="1"/>
  <c r="I12" i="5" s="1"/>
  <c r="G15" i="6"/>
  <c r="AD18" i="6" s="1"/>
  <c r="G11" i="6"/>
  <c r="AD15" i="6" s="1"/>
  <c r="AE14" i="6" l="1"/>
  <c r="AF14" i="6" s="1"/>
  <c r="H11" i="6" s="1"/>
  <c r="AA28" i="2"/>
  <c r="AB28" i="2" s="1"/>
  <c r="AC28" i="2" s="1"/>
  <c r="E26" i="2"/>
  <c r="AA27" i="2"/>
  <c r="AB27" i="2" s="1"/>
  <c r="AC27" i="2" s="1"/>
  <c r="E25" i="2"/>
  <c r="AA26" i="2"/>
  <c r="AB26" i="2" s="1"/>
  <c r="AC26" i="2" s="1"/>
  <c r="E24" i="2"/>
  <c r="AA25" i="2"/>
  <c r="AB25" i="2" s="1"/>
  <c r="AC25" i="2" s="1"/>
  <c r="E23" i="2"/>
  <c r="AA24" i="2"/>
  <c r="AB24" i="2" s="1"/>
  <c r="AA23" i="2"/>
  <c r="AB23" i="2" s="1"/>
  <c r="AA22" i="2"/>
  <c r="AB22" i="2" s="1"/>
  <c r="AC22" i="2" s="1"/>
  <c r="E20" i="2"/>
  <c r="AA21" i="2"/>
  <c r="AB21" i="2" s="1"/>
  <c r="AA20" i="2"/>
  <c r="AB20" i="2" s="1"/>
  <c r="AA19" i="2"/>
  <c r="AB19" i="2" s="1"/>
  <c r="Y19" i="2"/>
  <c r="X19" i="2"/>
  <c r="W19" i="2"/>
  <c r="AA18" i="2"/>
  <c r="AB18" i="2" s="1"/>
  <c r="AC18" i="2" s="1"/>
  <c r="E16" i="2"/>
  <c r="AA17" i="2"/>
  <c r="AB17" i="2" s="1"/>
  <c r="AC17" i="2" s="1"/>
  <c r="E15" i="2"/>
  <c r="AA16" i="2"/>
  <c r="AB16" i="2" s="1"/>
  <c r="AA15" i="2"/>
  <c r="AB15" i="2" s="1"/>
  <c r="AA14" i="2"/>
  <c r="AB14" i="2" s="1"/>
  <c r="AC14" i="2" s="1"/>
  <c r="E12" i="2"/>
  <c r="Z19" i="2" l="1"/>
  <c r="G25" i="2" s="1"/>
  <c r="AD27" i="2" s="1"/>
  <c r="AC15" i="2"/>
  <c r="E13" i="2" s="1"/>
  <c r="R19" i="2" s="1"/>
  <c r="AC23" i="2"/>
  <c r="E21" i="2" s="1"/>
  <c r="V22" i="2"/>
  <c r="V21" i="2"/>
  <c r="Q19" i="2" l="1"/>
  <c r="O19" i="2"/>
  <c r="P19" i="2"/>
  <c r="AC19" i="2"/>
  <c r="E17" i="2" s="1"/>
  <c r="V19" i="2" s="1"/>
  <c r="J19" i="2" s="1"/>
  <c r="G12" i="2" l="1"/>
  <c r="AD15" i="2" s="1"/>
  <c r="T19" i="2"/>
  <c r="S19" i="2"/>
  <c r="U19" i="2"/>
  <c r="G16" i="2" l="1"/>
  <c r="AD18" i="2" s="1"/>
  <c r="AE14" i="2" s="1"/>
  <c r="AF14" i="2" s="1"/>
  <c r="H12" i="2" s="1"/>
</calcChain>
</file>

<file path=xl/comments1.xml><?xml version="1.0" encoding="utf-8"?>
<comments xmlns="http://schemas.openxmlformats.org/spreadsheetml/2006/main">
  <authors>
    <author>Catarina Warfvinge</author>
  </authors>
  <commentList>
    <comment ref="O18" authorId="0" shapeId="0">
      <text>
        <r>
          <rPr>
            <b/>
            <sz val="10"/>
            <color indexed="81"/>
            <rFont val="Tahoma"/>
            <family val="2"/>
          </rPr>
          <t>Catarina Warfvinge:</t>
        </r>
        <r>
          <rPr>
            <sz val="10"/>
            <color indexed="81"/>
            <rFont val="Tahoma"/>
            <family val="2"/>
          </rPr>
          <t xml:space="preserve">
Endast en storhet</t>
        </r>
      </text>
    </comment>
  </commentList>
</comments>
</file>

<file path=xl/comments2.xml><?xml version="1.0" encoding="utf-8"?>
<comments xmlns="http://schemas.openxmlformats.org/spreadsheetml/2006/main">
  <authors>
    <author>Catarina Warfvinge</author>
  </authors>
  <commentList>
    <comment ref="O18" authorId="0" shapeId="0">
      <text>
        <r>
          <rPr>
            <b/>
            <sz val="10"/>
            <color indexed="81"/>
            <rFont val="Tahoma"/>
            <family val="2"/>
          </rPr>
          <t>Catarina Warfvinge:</t>
        </r>
        <r>
          <rPr>
            <sz val="10"/>
            <color indexed="81"/>
            <rFont val="Tahoma"/>
            <family val="2"/>
          </rPr>
          <t xml:space="preserve">
Endast en storhet</t>
        </r>
      </text>
    </comment>
  </commentList>
</comments>
</file>

<file path=xl/sharedStrings.xml><?xml version="1.0" encoding="utf-8"?>
<sst xmlns="http://schemas.openxmlformats.org/spreadsheetml/2006/main" count="338" uniqueCount="94">
  <si>
    <t>Byggnad</t>
  </si>
  <si>
    <t>Områden</t>
  </si>
  <si>
    <t>Aspekter</t>
  </si>
  <si>
    <t>Energi</t>
  </si>
  <si>
    <t>Energianvändning</t>
  </si>
  <si>
    <t>SILVER</t>
  </si>
  <si>
    <t>KLASSAD</t>
  </si>
  <si>
    <t>Energislag</t>
  </si>
  <si>
    <t>Innemiljö</t>
  </si>
  <si>
    <t>Luftkvalitet</t>
  </si>
  <si>
    <t>GULD</t>
  </si>
  <si>
    <t>Fukt</t>
  </si>
  <si>
    <t>Termiskt klimat</t>
  </si>
  <si>
    <t>Dagsljus</t>
  </si>
  <si>
    <t>Dokumentation</t>
  </si>
  <si>
    <t xml:space="preserve">Utfasning </t>
  </si>
  <si>
    <t>BRONS</t>
  </si>
  <si>
    <t>Indik</t>
  </si>
  <si>
    <t>Område</t>
  </si>
  <si>
    <t>mg</t>
  </si>
  <si>
    <t>Material</t>
  </si>
  <si>
    <t>A</t>
  </si>
  <si>
    <t>B</t>
  </si>
  <si>
    <t>C</t>
  </si>
  <si>
    <t>D</t>
  </si>
  <si>
    <t>För första aggregergingen</t>
  </si>
  <si>
    <t>antal G</t>
  </si>
  <si>
    <t xml:space="preserve">antal S </t>
  </si>
  <si>
    <t xml:space="preserve">antal b </t>
  </si>
  <si>
    <t>antal kl</t>
  </si>
  <si>
    <t>Första aggr</t>
  </si>
  <si>
    <t>12&amp;13</t>
  </si>
  <si>
    <t>13&amp;14</t>
  </si>
  <si>
    <t>Effektbehov</t>
  </si>
  <si>
    <t>Legionella</t>
  </si>
  <si>
    <t>Ljudkvalitet</t>
  </si>
  <si>
    <t>2 Värmeffektbehov</t>
  </si>
  <si>
    <t>3 Solvärmelast</t>
  </si>
  <si>
    <t xml:space="preserve">4 Andel av energislag </t>
  </si>
  <si>
    <t>5 Ljudklass</t>
  </si>
  <si>
    <t>6 Radonhalt</t>
  </si>
  <si>
    <t>7 Ventilationsstandard</t>
  </si>
  <si>
    <t>8 Kvävedioxid</t>
  </si>
  <si>
    <t>9 Fuktsäkerhet</t>
  </si>
  <si>
    <t>10 Termiskt klimat vinter</t>
  </si>
  <si>
    <t>11 Termiskt klimat sommar</t>
  </si>
  <si>
    <t>12 Dagsljus</t>
  </si>
  <si>
    <t xml:space="preserve">14 Dokumentation av byggvaror </t>
  </si>
  <si>
    <t>15 Ufasning av farliga ämnen</t>
  </si>
  <si>
    <t>1 Energianvändning</t>
  </si>
  <si>
    <t>13 Legionella</t>
  </si>
  <si>
    <t>Eventuell kommentar</t>
  </si>
  <si>
    <t>Betygen avser byggnaden</t>
  </si>
  <si>
    <t>Datum (ÅÅÅÅ-MM-DD)</t>
  </si>
  <si>
    <t>2 Värmeeffektbehov</t>
  </si>
  <si>
    <t>4 Energislag</t>
  </si>
  <si>
    <t>5 Ljudmiljö</t>
  </si>
  <si>
    <t>Ljudmiljö</t>
  </si>
  <si>
    <t>6 Radon</t>
  </si>
  <si>
    <t xml:space="preserve">8 Kvävedioxid </t>
  </si>
  <si>
    <t>16 Sanering av farliga ämnen</t>
  </si>
  <si>
    <t>Sanering</t>
  </si>
  <si>
    <t xml:space="preserve">Material </t>
  </si>
  <si>
    <t>version 131101</t>
  </si>
  <si>
    <t>OM(W20&gt;0,9;"En eller flera indikatorer med myndighetskrav har betyget KLASSAD. Kontrollera och redovisa att myndighetskrav är uppfyllt. Alternativt åtgärda eller redovisa en åtgärdsplan för att certifiera i MB. ";" ")</t>
  </si>
  <si>
    <t>Nyproducerade byggnad enligt manual 2.0</t>
  </si>
  <si>
    <t>Denna excelfil innehåller tre betygsverktyg på olika blad</t>
  </si>
  <si>
    <t>och gäller för certifiering i Miljöbyggnad:</t>
  </si>
  <si>
    <t>Befintlig byggnad enligt manualerna 2.0, 2.1 och 2.2</t>
  </si>
  <si>
    <t xml:space="preserve">Indikator </t>
  </si>
  <si>
    <t>Aspekt</t>
  </si>
  <si>
    <t>mg Aspekt till Område</t>
  </si>
  <si>
    <t>3 Solvärmelasttal</t>
  </si>
  <si>
    <t>7 Ventilation</t>
  </si>
  <si>
    <t>mg Indikator till Aspekt</t>
  </si>
  <si>
    <t>10Termiskt klimat vinter</t>
  </si>
  <si>
    <t>Vatten</t>
  </si>
  <si>
    <t>14 Dokumentation av  byggvaror</t>
  </si>
  <si>
    <t>15 Utfasning av farliga ämnen</t>
  </si>
  <si>
    <t>Förekomst</t>
  </si>
  <si>
    <t>Nyproducerad byggnad enligt manualerna 2.1 och 2.2</t>
  </si>
  <si>
    <t>Ombyggnad enligt manualerna 2.0, 2.1 och 2.2</t>
  </si>
  <si>
    <t>version 150213</t>
  </si>
  <si>
    <r>
      <rPr>
        <b/>
        <sz val="12"/>
        <rFont val="Arial"/>
        <family val="2"/>
      </rPr>
      <t xml:space="preserve">Indikator i 2.0 </t>
    </r>
    <r>
      <rPr>
        <b/>
        <sz val="12"/>
        <color rgb="FFFF0000"/>
        <rFont val="Arial"/>
        <family val="2"/>
      </rPr>
      <t>och 2.2</t>
    </r>
  </si>
  <si>
    <r>
      <t>Indikator</t>
    </r>
    <r>
      <rPr>
        <b/>
        <sz val="12"/>
        <rFont val="Arial"/>
        <family val="2"/>
      </rPr>
      <t>er i 2.1</t>
    </r>
    <r>
      <rPr>
        <b/>
        <sz val="12"/>
        <color rgb="FFFF0000"/>
        <rFont val="Arial"/>
        <family val="2"/>
      </rPr>
      <t xml:space="preserve"> och 2.2</t>
    </r>
  </si>
  <si>
    <r>
      <t>Betyg för nyproducerad byggn</t>
    </r>
    <r>
      <rPr>
        <b/>
        <sz val="20"/>
        <rFont val="Calibri"/>
        <family val="2"/>
        <scheme val="minor"/>
      </rPr>
      <t xml:space="preserve">ad enligt Miljöbyggnad 2.1 </t>
    </r>
    <r>
      <rPr>
        <b/>
        <sz val="20"/>
        <color rgb="FFFF0000"/>
        <rFont val="Calibri"/>
        <family val="2"/>
        <scheme val="minor"/>
      </rPr>
      <t>och 2.2</t>
    </r>
  </si>
  <si>
    <r>
      <t xml:space="preserve">Betyg för befintlig byggnad registrerad i </t>
    </r>
    <r>
      <rPr>
        <b/>
        <sz val="20"/>
        <rFont val="Calibri"/>
        <family val="2"/>
      </rPr>
      <t xml:space="preserve">2.0, 2.1 </t>
    </r>
    <r>
      <rPr>
        <b/>
        <sz val="20"/>
        <color rgb="FFFF0000"/>
        <rFont val="Calibri"/>
        <family val="2"/>
      </rPr>
      <t>och 2.2</t>
    </r>
  </si>
  <si>
    <r>
      <t xml:space="preserve">Indikatorer </t>
    </r>
    <r>
      <rPr>
        <b/>
        <sz val="12"/>
        <rFont val="Arial"/>
        <family val="2"/>
      </rPr>
      <t>i 2.0</t>
    </r>
  </si>
  <si>
    <r>
      <t>Betyg för nyproducerad byggnad enligt Miljöbyg</t>
    </r>
    <r>
      <rPr>
        <b/>
        <sz val="20"/>
        <rFont val="Calibri"/>
        <family val="2"/>
        <scheme val="minor"/>
      </rPr>
      <t>gnad 2.0</t>
    </r>
  </si>
  <si>
    <t>Observera att beroende på vald manual och ombyggnationens omfattning</t>
  </si>
  <si>
    <t>Betyg vid ombyggnad 2.0, 2.1 och 2.2</t>
  </si>
  <si>
    <t xml:space="preserve">accepteras i vissa fall inte klassad på indikatorer och rum. </t>
  </si>
  <si>
    <t>I annat fall kan det krävas redovisning om att myndighetsregler uppfylls</t>
  </si>
  <si>
    <t xml:space="preserve">Detta är en ny version av betygsverktyget (publicerad 2015-02-13) där betygsaggregering gjorts möjlig för alla typer av ansökningar.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</si>
</sst>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5" x14ac:knownFonts="1">
    <font>
      <sz val="10"/>
      <name val="Arial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color indexed="8"/>
      <name val="Calibri"/>
      <family val="2"/>
    </font>
    <font>
      <sz val="14"/>
      <color indexed="12"/>
      <name val="Calibri"/>
      <family val="2"/>
    </font>
    <font>
      <sz val="14"/>
      <color indexed="8"/>
      <name val="Calibri"/>
      <family val="2"/>
    </font>
    <font>
      <sz val="12"/>
      <color indexed="10"/>
      <name val="Calibri"/>
      <family val="2"/>
    </font>
    <font>
      <sz val="14"/>
      <color indexed="17"/>
      <name val="Calibri"/>
      <family val="2"/>
    </font>
    <font>
      <sz val="12"/>
      <name val="Arial"/>
      <family val="2"/>
    </font>
    <font>
      <sz val="9"/>
      <name val="Arial"/>
      <family val="2"/>
    </font>
    <font>
      <sz val="9"/>
      <color indexed="10"/>
      <name val="Calibri"/>
      <family val="2"/>
    </font>
    <font>
      <sz val="9"/>
      <color indexed="12"/>
      <name val="Calibri"/>
      <family val="2"/>
    </font>
    <font>
      <sz val="9"/>
      <color indexed="17"/>
      <name val="Calibri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color indexed="8"/>
      <name val="Verdana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rgb="FFFF0000"/>
      <name val="Calibri"/>
      <family val="2"/>
    </font>
    <font>
      <b/>
      <sz val="10"/>
      <color rgb="FFFF0000"/>
      <name val="Arial"/>
      <family val="2"/>
    </font>
    <font>
      <b/>
      <sz val="16"/>
      <color theme="6" tint="-0.249977111117893"/>
      <name val="Arial"/>
      <family val="2"/>
    </font>
    <font>
      <sz val="10"/>
      <name val="Arial"/>
      <family val="2"/>
    </font>
    <font>
      <b/>
      <sz val="12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9"/>
      <color indexed="8"/>
      <name val="Arial"/>
      <family val="2"/>
    </font>
    <font>
      <sz val="10"/>
      <color indexed="8"/>
      <name val="Verdana"/>
      <family val="2"/>
    </font>
    <font>
      <sz val="9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Arial"/>
      <family val="2"/>
    </font>
    <font>
      <b/>
      <sz val="20"/>
      <name val="Calibri"/>
      <family val="2"/>
    </font>
    <font>
      <b/>
      <sz val="12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CCFF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2" fillId="0" borderId="0" xfId="0" applyFont="1" applyBorder="1" applyProtection="1"/>
    <xf numFmtId="0" fontId="0" fillId="2" borderId="0" xfId="0" applyFill="1" applyBorder="1" applyProtection="1"/>
    <xf numFmtId="0" fontId="11" fillId="2" borderId="0" xfId="0" applyFont="1" applyFill="1" applyBorder="1" applyProtection="1"/>
    <xf numFmtId="0" fontId="12" fillId="2" borderId="0" xfId="0" applyFont="1" applyFill="1" applyBorder="1" applyProtection="1"/>
    <xf numFmtId="0" fontId="0" fillId="2" borderId="0" xfId="0" applyFill="1" applyBorder="1" applyAlignment="1" applyProtection="1">
      <alignment horizontal="center"/>
    </xf>
    <xf numFmtId="0" fontId="0" fillId="0" borderId="0" xfId="0" applyBorder="1" applyProtection="1"/>
    <xf numFmtId="0" fontId="24" fillId="0" borderId="0" xfId="0" applyFont="1" applyProtection="1"/>
    <xf numFmtId="0" fontId="0" fillId="2" borderId="0" xfId="0" applyFill="1" applyBorder="1" applyAlignment="1" applyProtection="1">
      <alignment horizontal="left"/>
    </xf>
    <xf numFmtId="0" fontId="22" fillId="4" borderId="0" xfId="0" applyFont="1" applyFill="1" applyBorder="1" applyProtection="1"/>
    <xf numFmtId="0" fontId="21" fillId="2" borderId="0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wrapText="1"/>
    </xf>
    <xf numFmtId="0" fontId="0" fillId="2" borderId="13" xfId="0" applyFill="1" applyBorder="1" applyProtection="1"/>
    <xf numFmtId="0" fontId="0" fillId="0" borderId="13" xfId="0" applyBorder="1" applyProtection="1"/>
    <xf numFmtId="0" fontId="2" fillId="2" borderId="0" xfId="0" applyFont="1" applyFill="1" applyBorder="1" applyAlignment="1" applyProtection="1">
      <alignment vertical="top" wrapText="1"/>
    </xf>
    <xf numFmtId="0" fontId="25" fillId="6" borderId="0" xfId="0" applyFont="1" applyFill="1" applyBorder="1" applyProtection="1"/>
    <xf numFmtId="0" fontId="25" fillId="0" borderId="0" xfId="0" applyFont="1" applyFill="1" applyBorder="1" applyProtection="1"/>
    <xf numFmtId="0" fontId="25" fillId="7" borderId="0" xfId="0" applyFont="1" applyFill="1" applyBorder="1" applyProtection="1"/>
    <xf numFmtId="0" fontId="25" fillId="7" borderId="0" xfId="0" applyFont="1" applyFill="1" applyBorder="1" applyAlignment="1" applyProtection="1">
      <alignment horizontal="left"/>
    </xf>
    <xf numFmtId="0" fontId="25" fillId="6" borderId="0" xfId="0" applyFont="1" applyFill="1" applyBorder="1" applyAlignment="1" applyProtection="1">
      <alignment vertical="top" wrapText="1"/>
    </xf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25" fillId="7" borderId="0" xfId="0" applyFont="1" applyFill="1" applyBorder="1" applyAlignment="1" applyProtection="1">
      <alignment vertical="center"/>
    </xf>
    <xf numFmtId="0" fontId="25" fillId="7" borderId="0" xfId="0" applyFont="1" applyFill="1" applyBorder="1" applyAlignment="1" applyProtection="1">
      <alignment horizontal="left" vertical="center"/>
    </xf>
    <xf numFmtId="0" fontId="25" fillId="0" borderId="21" xfId="0" applyFont="1" applyFill="1" applyBorder="1" applyAlignment="1" applyProtection="1">
      <alignment vertical="center"/>
    </xf>
    <xf numFmtId="0" fontId="27" fillId="0" borderId="0" xfId="0" applyFont="1" applyFill="1" applyBorder="1" applyProtection="1"/>
    <xf numFmtId="0" fontId="27" fillId="7" borderId="0" xfId="0" applyFont="1" applyFill="1" applyBorder="1" applyProtection="1"/>
    <xf numFmtId="0" fontId="27" fillId="7" borderId="0" xfId="0" applyFont="1" applyFill="1" applyBorder="1" applyAlignment="1" applyProtection="1">
      <alignment horizontal="left"/>
    </xf>
    <xf numFmtId="0" fontId="27" fillId="0" borderId="21" xfId="0" applyFont="1" applyFill="1" applyBorder="1" applyProtection="1"/>
    <xf numFmtId="0" fontId="27" fillId="7" borderId="23" xfId="0" applyFont="1" applyFill="1" applyBorder="1" applyProtection="1"/>
    <xf numFmtId="0" fontId="27" fillId="7" borderId="24" xfId="0" applyFont="1" applyFill="1" applyBorder="1" applyProtection="1"/>
    <xf numFmtId="0" fontId="27" fillId="7" borderId="25" xfId="0" applyFont="1" applyFill="1" applyBorder="1" applyAlignment="1" applyProtection="1">
      <alignment horizontal="left"/>
    </xf>
    <xf numFmtId="0" fontId="27" fillId="7" borderId="23" xfId="0" applyFont="1" applyFill="1" applyBorder="1" applyAlignment="1" applyProtection="1">
      <alignment horizontal="left"/>
    </xf>
    <xf numFmtId="0" fontId="27" fillId="7" borderId="24" xfId="0" applyFont="1" applyFill="1" applyBorder="1" applyAlignment="1" applyProtection="1">
      <alignment horizontal="left"/>
    </xf>
    <xf numFmtId="0" fontId="27" fillId="7" borderId="25" xfId="0" applyFont="1" applyFill="1" applyBorder="1" applyProtection="1"/>
    <xf numFmtId="0" fontId="27" fillId="0" borderId="11" xfId="0" applyFont="1" applyFill="1" applyBorder="1" applyProtection="1"/>
    <xf numFmtId="0" fontId="27" fillId="7" borderId="26" xfId="0" applyFont="1" applyFill="1" applyBorder="1" applyAlignment="1" applyProtection="1">
      <alignment horizontal="left" vertical="center"/>
    </xf>
    <xf numFmtId="0" fontId="27" fillId="7" borderId="0" xfId="0" applyFont="1" applyFill="1" applyBorder="1" applyAlignment="1" applyProtection="1">
      <alignment horizontal="left" vertical="center"/>
    </xf>
    <xf numFmtId="0" fontId="27" fillId="7" borderId="27" xfId="0" applyFont="1" applyFill="1" applyBorder="1" applyAlignment="1" applyProtection="1">
      <alignment horizontal="left" vertical="center"/>
    </xf>
    <xf numFmtId="0" fontId="27" fillId="7" borderId="28" xfId="0" applyFont="1" applyFill="1" applyBorder="1" applyProtection="1"/>
    <xf numFmtId="0" fontId="27" fillId="7" borderId="21" xfId="0" applyFont="1" applyFill="1" applyBorder="1" applyProtection="1"/>
    <xf numFmtId="0" fontId="27" fillId="7" borderId="29" xfId="0" applyFont="1" applyFill="1" applyBorder="1" applyProtection="1"/>
    <xf numFmtId="0" fontId="27" fillId="7" borderId="28" xfId="0" applyFont="1" applyFill="1" applyBorder="1" applyAlignment="1" applyProtection="1">
      <alignment horizontal="left"/>
    </xf>
    <xf numFmtId="0" fontId="27" fillId="7" borderId="21" xfId="0" applyFont="1" applyFill="1" applyBorder="1" applyAlignment="1" applyProtection="1">
      <alignment horizontal="left"/>
    </xf>
    <xf numFmtId="0" fontId="27" fillId="7" borderId="29" xfId="0" applyFont="1" applyFill="1" applyBorder="1" applyAlignment="1" applyProtection="1">
      <alignment horizontal="left"/>
    </xf>
    <xf numFmtId="0" fontId="27" fillId="7" borderId="5" xfId="0" applyFont="1" applyFill="1" applyBorder="1" applyAlignment="1" applyProtection="1">
      <alignment horizontal="left"/>
    </xf>
    <xf numFmtId="0" fontId="27" fillId="6" borderId="0" xfId="0" applyFont="1" applyFill="1" applyBorder="1" applyProtection="1"/>
    <xf numFmtId="0" fontId="2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 vertical="center" wrapText="1"/>
    </xf>
    <xf numFmtId="0" fontId="29" fillId="2" borderId="0" xfId="0" applyFont="1" applyFill="1" applyBorder="1" applyAlignment="1" applyProtection="1">
      <alignment vertical="top" wrapText="1"/>
    </xf>
    <xf numFmtId="0" fontId="23" fillId="3" borderId="30" xfId="0" applyFont="1" applyFill="1" applyBorder="1" applyAlignment="1" applyProtection="1">
      <alignment horizontal="center" vertical="center" wrapText="1"/>
    </xf>
    <xf numFmtId="0" fontId="23" fillId="3" borderId="2" xfId="0" applyFont="1" applyFill="1" applyBorder="1" applyAlignment="1" applyProtection="1">
      <alignment horizontal="center" vertical="center" wrapText="1"/>
    </xf>
    <xf numFmtId="0" fontId="23" fillId="3" borderId="16" xfId="0" applyFont="1" applyFill="1" applyBorder="1" applyAlignment="1" applyProtection="1">
      <alignment horizontal="center" vertical="center" wrapText="1"/>
    </xf>
    <xf numFmtId="0" fontId="17" fillId="0" borderId="14" xfId="0" applyFont="1" applyFill="1" applyBorder="1" applyAlignment="1" applyProtection="1">
      <alignment vertical="center" wrapText="1"/>
    </xf>
    <xf numFmtId="0" fontId="17" fillId="0" borderId="37" xfId="0" applyFont="1" applyFill="1" applyBorder="1" applyAlignment="1" applyProtection="1">
      <alignment vertical="center" wrapText="1"/>
    </xf>
    <xf numFmtId="0" fontId="17" fillId="0" borderId="38" xfId="0" applyFont="1" applyFill="1" applyBorder="1" applyAlignment="1" applyProtection="1">
      <alignment vertical="center" wrapText="1"/>
    </xf>
    <xf numFmtId="0" fontId="17" fillId="0" borderId="17" xfId="0" applyFont="1" applyFill="1" applyBorder="1" applyAlignment="1" applyProtection="1">
      <alignment vertical="center" wrapText="1"/>
    </xf>
    <xf numFmtId="0" fontId="17" fillId="0" borderId="39" xfId="0" applyFont="1" applyFill="1" applyBorder="1" applyAlignment="1" applyProtection="1">
      <alignment vertical="center" wrapText="1"/>
    </xf>
    <xf numFmtId="0" fontId="17" fillId="0" borderId="40" xfId="0" applyFont="1" applyFill="1" applyBorder="1" applyAlignment="1" applyProtection="1">
      <alignment vertical="center" wrapText="1"/>
    </xf>
    <xf numFmtId="0" fontId="17" fillId="4" borderId="41" xfId="0" applyFont="1" applyFill="1" applyBorder="1" applyAlignment="1" applyProtection="1">
      <alignment vertical="center" wrapText="1"/>
    </xf>
    <xf numFmtId="0" fontId="17" fillId="0" borderId="42" xfId="0" applyFont="1" applyFill="1" applyBorder="1" applyAlignment="1" applyProtection="1">
      <alignment horizontal="left" vertical="center" wrapText="1"/>
    </xf>
    <xf numFmtId="0" fontId="17" fillId="0" borderId="43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35" xfId="0" applyFont="1" applyFill="1" applyBorder="1" applyAlignment="1" applyProtection="1">
      <alignment horizontal="left" vertical="center" wrapText="1"/>
    </xf>
    <xf numFmtId="0" fontId="17" fillId="0" borderId="36" xfId="0" applyFont="1" applyFill="1" applyBorder="1" applyAlignment="1" applyProtection="1">
      <alignment horizontal="left" vertical="center" wrapText="1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17" fillId="0" borderId="41" xfId="0" applyFont="1" applyFill="1" applyBorder="1" applyAlignment="1" applyProtection="1">
      <alignment vertical="center" wrapText="1"/>
    </xf>
    <xf numFmtId="0" fontId="17" fillId="0" borderId="19" xfId="0" applyFont="1" applyFill="1" applyBorder="1" applyAlignment="1" applyProtection="1">
      <alignment horizontal="left" vertical="center" wrapText="1"/>
    </xf>
    <xf numFmtId="0" fontId="17" fillId="0" borderId="35" xfId="0" applyFont="1" applyFill="1" applyBorder="1" applyAlignment="1" applyProtection="1">
      <alignment horizontal="left" vertical="center" wrapText="1"/>
    </xf>
    <xf numFmtId="3" fontId="0" fillId="5" borderId="10" xfId="0" applyNumberFormat="1" applyFill="1" applyBorder="1" applyAlignment="1" applyProtection="1">
      <alignment horizontal="left"/>
      <protection locked="0"/>
    </xf>
    <xf numFmtId="3" fontId="0" fillId="5" borderId="11" xfId="0" applyNumberFormat="1" applyFill="1" applyBorder="1" applyAlignment="1" applyProtection="1">
      <alignment horizontal="left"/>
      <protection locked="0"/>
    </xf>
    <xf numFmtId="3" fontId="0" fillId="5" borderId="12" xfId="0" applyNumberFormat="1" applyFill="1" applyBorder="1" applyAlignment="1" applyProtection="1">
      <alignment horizontal="left"/>
      <protection locked="0"/>
    </xf>
    <xf numFmtId="0" fontId="0" fillId="4" borderId="0" xfId="0" applyFill="1" applyBorder="1"/>
    <xf numFmtId="0" fontId="34" fillId="4" borderId="0" xfId="0" applyFont="1" applyFill="1" applyBorder="1"/>
    <xf numFmtId="0" fontId="36" fillId="4" borderId="0" xfId="0" applyFont="1" applyFill="1" applyBorder="1"/>
    <xf numFmtId="0" fontId="37" fillId="4" borderId="0" xfId="0" applyFont="1" applyFill="1" applyBorder="1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3" fillId="4" borderId="0" xfId="0" applyFont="1" applyFill="1" applyBorder="1" applyProtection="1">
      <protection locked="0"/>
    </xf>
    <xf numFmtId="0" fontId="0" fillId="4" borderId="0" xfId="0" applyFill="1" applyBorder="1" applyAlignment="1" applyProtection="1">
      <alignment vertical="center"/>
    </xf>
    <xf numFmtId="0" fontId="0" fillId="4" borderId="0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17" fillId="0" borderId="46" xfId="0" applyFont="1" applyBorder="1" applyAlignment="1" applyProtection="1">
      <alignment vertical="center" wrapText="1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left" vertical="center" wrapText="1"/>
    </xf>
    <xf numFmtId="0" fontId="23" fillId="3" borderId="5" xfId="0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vertical="center" wrapText="1"/>
    </xf>
    <xf numFmtId="0" fontId="23" fillId="3" borderId="45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vertical="center" wrapText="1"/>
    </xf>
    <xf numFmtId="0" fontId="23" fillId="3" borderId="47" xfId="0" applyFont="1" applyFill="1" applyBorder="1" applyAlignment="1" applyProtection="1">
      <alignment horizontal="center" vertical="center" wrapText="1"/>
      <protection locked="0"/>
    </xf>
    <xf numFmtId="0" fontId="17" fillId="0" borderId="47" xfId="0" applyFont="1" applyBorder="1" applyAlignment="1" applyProtection="1">
      <alignment horizontal="left" vertical="center" wrapText="1"/>
    </xf>
    <xf numFmtId="0" fontId="23" fillId="3" borderId="47" xfId="0" applyFont="1" applyFill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left" vertical="center" wrapText="1"/>
    </xf>
    <xf numFmtId="0" fontId="17" fillId="0" borderId="45" xfId="0" applyFont="1" applyBorder="1" applyAlignment="1" applyProtection="1">
      <alignment horizontal="left" vertical="center" wrapText="1"/>
    </xf>
    <xf numFmtId="0" fontId="23" fillId="3" borderId="45" xfId="0" applyFont="1" applyFill="1" applyBorder="1" applyAlignment="1" applyProtection="1">
      <alignment horizontal="center" vertical="center" wrapText="1"/>
    </xf>
    <xf numFmtId="0" fontId="40" fillId="4" borderId="0" xfId="0" applyFont="1" applyFill="1" applyBorder="1" applyProtection="1"/>
    <xf numFmtId="0" fontId="44" fillId="4" borderId="0" xfId="0" applyFont="1" applyFill="1" applyBorder="1" applyAlignment="1" applyProtection="1">
      <alignment horizontal="left"/>
    </xf>
    <xf numFmtId="0" fontId="17" fillId="0" borderId="44" xfId="0" applyFont="1" applyFill="1" applyBorder="1" applyAlignment="1" applyProtection="1">
      <alignment horizontal="center" vertical="center" wrapText="1"/>
    </xf>
    <xf numFmtId="0" fontId="17" fillId="0" borderId="44" xfId="0" applyFont="1" applyFill="1" applyBorder="1" applyAlignment="1" applyProtection="1">
      <alignment vertical="center" wrapText="1"/>
    </xf>
    <xf numFmtId="0" fontId="17" fillId="0" borderId="49" xfId="0" applyFont="1" applyFill="1" applyBorder="1" applyAlignment="1" applyProtection="1">
      <alignment horizontal="left" vertical="center" wrapText="1"/>
    </xf>
    <xf numFmtId="0" fontId="35" fillId="0" borderId="0" xfId="0" applyFont="1" applyFill="1" applyBorder="1"/>
    <xf numFmtId="0" fontId="0" fillId="0" borderId="0" xfId="0" applyFill="1" applyBorder="1"/>
    <xf numFmtId="0" fontId="25" fillId="6" borderId="0" xfId="0" applyFont="1" applyFill="1" applyBorder="1" applyAlignment="1" applyProtection="1">
      <alignment vertical="top" wrapText="1"/>
    </xf>
    <xf numFmtId="0" fontId="17" fillId="0" borderId="36" xfId="0" applyFont="1" applyFill="1" applyBorder="1" applyAlignment="1" applyProtection="1">
      <alignment horizontal="left" vertical="center" wrapText="1"/>
    </xf>
    <xf numFmtId="0" fontId="17" fillId="0" borderId="35" xfId="0" applyFont="1" applyFill="1" applyBorder="1" applyAlignment="1" applyProtection="1">
      <alignment horizontal="left" vertical="center" wrapText="1"/>
    </xf>
    <xf numFmtId="0" fontId="23" fillId="3" borderId="31" xfId="0" applyFont="1" applyFill="1" applyBorder="1" applyAlignment="1" applyProtection="1">
      <alignment horizontal="center" vertical="center" wrapText="1"/>
    </xf>
    <xf numFmtId="0" fontId="23" fillId="3" borderId="33" xfId="0" applyFont="1" applyFill="1" applyBorder="1" applyAlignment="1" applyProtection="1">
      <alignment horizontal="center" vertical="center" wrapText="1"/>
    </xf>
    <xf numFmtId="0" fontId="17" fillId="0" borderId="36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17" fillId="0" borderId="35" xfId="0" applyFont="1" applyFill="1" applyBorder="1" applyAlignment="1" applyProtection="1">
      <alignment horizontal="center" vertical="center" wrapText="1"/>
    </xf>
    <xf numFmtId="0" fontId="23" fillId="3" borderId="32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left" vertical="center" wrapText="1"/>
    </xf>
    <xf numFmtId="0" fontId="17" fillId="0" borderId="34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3" fontId="0" fillId="5" borderId="10" xfId="0" applyNumberFormat="1" applyFill="1" applyBorder="1" applyAlignment="1" applyProtection="1">
      <alignment horizontal="left"/>
      <protection locked="0"/>
    </xf>
    <xf numFmtId="3" fontId="0" fillId="5" borderId="11" xfId="0" applyNumberFormat="1" applyFill="1" applyBorder="1" applyAlignment="1" applyProtection="1">
      <alignment horizontal="left"/>
      <protection locked="0"/>
    </xf>
    <xf numFmtId="3" fontId="0" fillId="5" borderId="12" xfId="0" applyNumberFormat="1" applyFill="1" applyBorder="1" applyAlignment="1" applyProtection="1">
      <alignment horizontal="left"/>
      <protection locked="0"/>
    </xf>
    <xf numFmtId="164" fontId="0" fillId="5" borderId="10" xfId="0" applyNumberFormat="1" applyFill="1" applyBorder="1" applyAlignment="1" applyProtection="1">
      <alignment horizontal="left"/>
      <protection locked="0"/>
    </xf>
    <xf numFmtId="164" fontId="0" fillId="5" borderId="11" xfId="0" applyNumberFormat="1" applyFill="1" applyBorder="1" applyAlignment="1" applyProtection="1">
      <alignment horizontal="left"/>
      <protection locked="0"/>
    </xf>
    <xf numFmtId="164" fontId="0" fillId="5" borderId="12" xfId="0" applyNumberFormat="1" applyFill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Alignment="1" applyProtection="1">
      <alignment vertical="top" wrapText="1"/>
    </xf>
    <xf numFmtId="0" fontId="29" fillId="2" borderId="0" xfId="0" applyFont="1" applyFill="1" applyBorder="1" applyAlignment="1" applyProtection="1">
      <alignment vertical="top" wrapText="1"/>
    </xf>
    <xf numFmtId="0" fontId="28" fillId="6" borderId="0" xfId="0" applyFont="1" applyFill="1" applyBorder="1" applyAlignment="1" applyProtection="1">
      <alignment vertical="top" wrapText="1"/>
    </xf>
    <xf numFmtId="0" fontId="17" fillId="0" borderId="37" xfId="0" applyFont="1" applyFill="1" applyBorder="1" applyAlignment="1" applyProtection="1">
      <alignment horizontal="center" vertical="center" wrapText="1"/>
    </xf>
    <xf numFmtId="0" fontId="17" fillId="0" borderId="39" xfId="0" applyFont="1" applyFill="1" applyBorder="1" applyAlignment="1" applyProtection="1">
      <alignment horizontal="center" vertical="center" wrapText="1"/>
    </xf>
    <xf numFmtId="0" fontId="17" fillId="0" borderId="38" xfId="0" applyFont="1" applyFill="1" applyBorder="1" applyAlignment="1" applyProtection="1">
      <alignment horizontal="center" vertical="center" wrapText="1"/>
    </xf>
    <xf numFmtId="0" fontId="17" fillId="0" borderId="45" xfId="0" applyFont="1" applyBorder="1" applyAlignment="1" applyProtection="1">
      <alignment horizontal="left" vertical="center" wrapText="1"/>
    </xf>
    <xf numFmtId="0" fontId="23" fillId="3" borderId="45" xfId="0" applyFont="1" applyFill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 wrapText="1"/>
    </xf>
    <xf numFmtId="0" fontId="39" fillId="0" borderId="45" xfId="0" applyFont="1" applyBorder="1" applyAlignment="1" applyProtection="1">
      <alignment horizontal="center" vertical="center" wrapText="1"/>
    </xf>
    <xf numFmtId="0" fontId="39" fillId="0" borderId="47" xfId="0" applyFont="1" applyBorder="1" applyAlignment="1" applyProtection="1">
      <alignment horizontal="center" vertical="center" wrapText="1"/>
    </xf>
    <xf numFmtId="0" fontId="23" fillId="3" borderId="5" xfId="0" applyFont="1" applyFill="1" applyBorder="1" applyAlignment="1" applyProtection="1">
      <alignment horizontal="center" vertical="center" wrapText="1"/>
    </xf>
    <xf numFmtId="0" fontId="23" fillId="3" borderId="47" xfId="0" applyFont="1" applyFill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vertical="center" wrapText="1"/>
    </xf>
    <xf numFmtId="0" fontId="20" fillId="0" borderId="20" xfId="0" applyFont="1" applyBorder="1" applyAlignment="1" applyProtection="1">
      <alignment vertical="center" wrapText="1"/>
    </xf>
    <xf numFmtId="0" fontId="39" fillId="0" borderId="5" xfId="0" applyFont="1" applyBorder="1" applyAlignment="1" applyProtection="1">
      <alignment horizontal="left" vertical="center" wrapText="1"/>
    </xf>
    <xf numFmtId="0" fontId="39" fillId="0" borderId="45" xfId="0" applyFont="1" applyBorder="1" applyAlignment="1" applyProtection="1">
      <alignment horizontal="left" vertical="center" wrapText="1"/>
    </xf>
    <xf numFmtId="0" fontId="39" fillId="0" borderId="47" xfId="0" applyFont="1" applyBorder="1" applyAlignment="1" applyProtection="1">
      <alignment horizontal="left" vertical="center" wrapText="1"/>
    </xf>
    <xf numFmtId="0" fontId="23" fillId="3" borderId="22" xfId="0" applyFont="1" applyFill="1" applyBorder="1" applyAlignment="1" applyProtection="1">
      <alignment horizontal="center" vertical="center" wrapText="1"/>
    </xf>
    <xf numFmtId="0" fontId="23" fillId="3" borderId="9" xfId="0" applyFont="1" applyFill="1" applyBorder="1" applyAlignment="1" applyProtection="1">
      <alignment horizontal="center" vertical="center" wrapText="1"/>
    </xf>
    <xf numFmtId="0" fontId="23" fillId="3" borderId="48" xfId="0" applyFont="1" applyFill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vertical="center" wrapText="1"/>
    </xf>
    <xf numFmtId="0" fontId="20" fillId="0" borderId="15" xfId="0" applyFont="1" applyBorder="1" applyAlignment="1" applyProtection="1">
      <alignment vertical="center" wrapText="1"/>
    </xf>
    <xf numFmtId="0" fontId="20" fillId="0" borderId="17" xfId="0" applyFont="1" applyBorder="1" applyAlignment="1" applyProtection="1">
      <alignment vertical="center" wrapText="1"/>
    </xf>
    <xf numFmtId="0" fontId="20" fillId="0" borderId="18" xfId="0" applyFont="1" applyBorder="1" applyAlignment="1" applyProtection="1">
      <alignment vertical="center" wrapText="1"/>
    </xf>
    <xf numFmtId="0" fontId="20" fillId="0" borderId="14" xfId="0" applyFont="1" applyBorder="1" applyAlignment="1" applyProtection="1">
      <alignment horizontal="left" vertical="center" wrapText="1"/>
    </xf>
    <xf numFmtId="0" fontId="20" fillId="0" borderId="42" xfId="0" applyFont="1" applyBorder="1" applyAlignment="1" applyProtection="1">
      <alignment horizontal="left" vertical="center" wrapText="1"/>
    </xf>
    <xf numFmtId="0" fontId="20" fillId="0" borderId="17" xfId="0" applyFont="1" applyBorder="1" applyAlignment="1" applyProtection="1">
      <alignment horizontal="left" vertical="center" wrapText="1"/>
    </xf>
    <xf numFmtId="0" fontId="20" fillId="0" borderId="43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17" xfId="0" applyFont="1" applyBorder="1" applyAlignment="1" applyProtection="1">
      <alignment horizontal="left" vertical="center"/>
    </xf>
    <xf numFmtId="0" fontId="20" fillId="0" borderId="18" xfId="0" applyFont="1" applyBorder="1" applyAlignment="1" applyProtection="1">
      <alignment horizontal="left" vertical="center"/>
    </xf>
  </cellXfs>
  <cellStyles count="1">
    <cellStyle name="Normal" xfId="0" builtinId="0"/>
  </cellStyles>
  <dxfs count="219"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rgb="FFFF993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rgb="FFFF993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461190</xdr:colOff>
      <xdr:row>1</xdr:row>
      <xdr:rowOff>47624</xdr:rowOff>
    </xdr:from>
    <xdr:to>
      <xdr:col>9</xdr:col>
      <xdr:colOff>466725</xdr:colOff>
      <xdr:row>5</xdr:row>
      <xdr:rowOff>1047749</xdr:rowOff>
    </xdr:to>
    <xdr:pic>
      <xdr:nvPicPr>
        <xdr:cNvPr id="2" name="Bildobjekt 1" descr="MB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8390" y="209549"/>
          <a:ext cx="122473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</xdr:row>
      <xdr:rowOff>0</xdr:rowOff>
    </xdr:from>
    <xdr:to>
      <xdr:col>7</xdr:col>
      <xdr:colOff>847725</xdr:colOff>
      <xdr:row>8</xdr:row>
      <xdr:rowOff>0</xdr:rowOff>
    </xdr:to>
    <xdr:pic>
      <xdr:nvPicPr>
        <xdr:cNvPr id="2" name="Bildobjekt 1" descr="MB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571499"/>
          <a:ext cx="10668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142875</xdr:rowOff>
    </xdr:from>
    <xdr:to>
      <xdr:col>7</xdr:col>
      <xdr:colOff>676275</xdr:colOff>
      <xdr:row>7</xdr:row>
      <xdr:rowOff>66675</xdr:rowOff>
    </xdr:to>
    <xdr:pic>
      <xdr:nvPicPr>
        <xdr:cNvPr id="3" name="Bildobjekt 2" descr="MB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733425"/>
          <a:ext cx="10477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0</xdr:row>
      <xdr:rowOff>628650</xdr:rowOff>
    </xdr:from>
    <xdr:to>
      <xdr:col>8</xdr:col>
      <xdr:colOff>771525</xdr:colOff>
      <xdr:row>8</xdr:row>
      <xdr:rowOff>0</xdr:rowOff>
    </xdr:to>
    <xdr:pic>
      <xdr:nvPicPr>
        <xdr:cNvPr id="3" name="Bildobjekt 2" descr="MB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49" y="628650"/>
          <a:ext cx="1038226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104775</xdr:rowOff>
    </xdr:from>
    <xdr:to>
      <xdr:col>8</xdr:col>
      <xdr:colOff>142876</xdr:colOff>
      <xdr:row>8</xdr:row>
      <xdr:rowOff>0</xdr:rowOff>
    </xdr:to>
    <xdr:pic>
      <xdr:nvPicPr>
        <xdr:cNvPr id="4" name="Bildobjekt 3" descr="MB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152400"/>
          <a:ext cx="1038226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tabSelected="1" workbookViewId="0">
      <selection activeCell="AC38" sqref="AC38"/>
    </sheetView>
  </sheetViews>
  <sheetFormatPr defaultRowHeight="12.75" x14ac:dyDescent="0.2"/>
  <sheetData>
    <row r="1" spans="1:19" ht="41.25" customHeight="1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x14ac:dyDescent="0.2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19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19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96" customHeight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19" ht="20.25" x14ac:dyDescent="0.3">
      <c r="A7" s="99"/>
      <c r="B7" s="100" t="s">
        <v>66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</row>
    <row r="8" spans="1:19" ht="26.25" customHeight="1" x14ac:dyDescent="0.3">
      <c r="A8" s="99"/>
      <c r="B8" s="100" t="s">
        <v>67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</row>
    <row r="9" spans="1:19" ht="9.75" customHeight="1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1:19" ht="15.75" x14ac:dyDescent="0.25">
      <c r="A10" s="99"/>
      <c r="B10" s="99"/>
      <c r="C10" s="101" t="s">
        <v>65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</row>
    <row r="11" spans="1:19" ht="6.75" customHeight="1" x14ac:dyDescent="0.2">
      <c r="A11" s="99"/>
      <c r="B11" s="99"/>
      <c r="C11" s="102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</row>
    <row r="12" spans="1:19" ht="15.75" x14ac:dyDescent="0.25">
      <c r="A12" s="99"/>
      <c r="B12" s="99"/>
      <c r="C12" s="101" t="s">
        <v>80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</row>
    <row r="13" spans="1:19" ht="3.75" customHeight="1" x14ac:dyDescent="0.2">
      <c r="A13" s="99"/>
      <c r="B13" s="99"/>
      <c r="C13" s="102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</row>
    <row r="14" spans="1:19" ht="17.25" customHeight="1" x14ac:dyDescent="0.25">
      <c r="A14" s="99"/>
      <c r="B14" s="99"/>
      <c r="C14" s="101" t="s">
        <v>68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19" ht="18.75" customHeight="1" x14ac:dyDescent="0.25">
      <c r="A15" s="99"/>
      <c r="B15" s="99"/>
      <c r="C15" s="101" t="s">
        <v>81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</row>
    <row r="16" spans="1:19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</row>
    <row r="17" spans="1:19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</row>
    <row r="18" spans="1:19" x14ac:dyDescent="0.2">
      <c r="A18" s="99"/>
      <c r="B18" s="131" t="s">
        <v>93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99"/>
      <c r="O18" s="99"/>
      <c r="P18" s="99"/>
      <c r="Q18" s="99"/>
      <c r="R18" s="99"/>
      <c r="S18" s="99"/>
    </row>
    <row r="19" spans="1:19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</row>
    <row r="20" spans="1:19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</row>
    <row r="21" spans="1:19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</row>
    <row r="22" spans="1:19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</row>
    <row r="23" spans="1:19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spans="1:19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</row>
    <row r="25" spans="1:19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</row>
    <row r="26" spans="1:19" x14ac:dyDescent="0.2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spans="1:19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</row>
    <row r="28" spans="1:19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</row>
    <row r="29" spans="1:19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</row>
    <row r="30" spans="1:19" x14ac:dyDescent="0.2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</row>
    <row r="31" spans="1:19" x14ac:dyDescent="0.2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</row>
    <row r="32" spans="1:19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</row>
    <row r="33" spans="1:19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</row>
    <row r="34" spans="1:19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</row>
    <row r="35" spans="1:19" x14ac:dyDescent="0.2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x14ac:dyDescent="0.2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x14ac:dyDescent="0.2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x14ac:dyDescent="0.2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x14ac:dyDescent="0.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x14ac:dyDescent="0.2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x14ac:dyDescent="0.2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1:19" x14ac:dyDescent="0.2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1:19" x14ac:dyDescent="0.2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1:19" x14ac:dyDescent="0.2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1:19" x14ac:dyDescent="0.2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1:19" x14ac:dyDescent="0.2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</sheetData>
  <sheetProtection algorithmName="SHA-512" hashValue="bpbh3CSJEvQWJNMHfBcly7VuR9sxUMKJf+IPeWEeN81ePJtoeNDBOIhFewaxATAW557El5tQj0EwduQ4CCXQKA==" saltValue="gfMgGnEB/ods6IT6KwTUT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9"/>
  <sheetViews>
    <sheetView showGridLines="0" zoomScaleNormal="100" workbookViewId="0">
      <selection activeCell="D17" sqref="D17:D19"/>
    </sheetView>
  </sheetViews>
  <sheetFormatPr defaultRowHeight="15" x14ac:dyDescent="0.2"/>
  <cols>
    <col min="1" max="1" width="1.42578125" style="2" customWidth="1"/>
    <col min="2" max="2" width="28.7109375" style="6" customWidth="1"/>
    <col min="3" max="3" width="11.140625" style="6" customWidth="1"/>
    <col min="4" max="4" width="15.85546875" style="6" customWidth="1"/>
    <col min="5" max="5" width="10.7109375" style="6" customWidth="1"/>
    <col min="6" max="6" width="9.28515625" style="6" customWidth="1"/>
    <col min="7" max="7" width="11.28515625" style="6" customWidth="1"/>
    <col min="8" max="8" width="12.42578125" style="6" customWidth="1"/>
    <col min="9" max="9" width="2" style="2" customWidth="1"/>
    <col min="10" max="10" width="27.28515625" style="2" customWidth="1"/>
    <col min="11" max="11" width="7" style="2" customWidth="1"/>
    <col min="12" max="12" width="11.7109375" style="2" customWidth="1"/>
    <col min="13" max="13" width="1" style="3" customWidth="1"/>
    <col min="14" max="14" width="2.42578125" style="2" hidden="1" customWidth="1"/>
    <col min="15" max="15" width="3.140625" style="2" hidden="1" customWidth="1"/>
    <col min="16" max="17" width="3.85546875" style="2" hidden="1" customWidth="1"/>
    <col min="18" max="19" width="3.5703125" style="2" hidden="1" customWidth="1"/>
    <col min="20" max="20" width="4.140625" style="2" hidden="1" customWidth="1"/>
    <col min="21" max="21" width="6.140625" style="2" hidden="1" customWidth="1"/>
    <col min="22" max="23" width="4.7109375" style="2" hidden="1" customWidth="1"/>
    <col min="24" max="24" width="4.28515625" style="2" hidden="1" customWidth="1"/>
    <col min="25" max="25" width="3.7109375" style="2" hidden="1" customWidth="1"/>
    <col min="26" max="26" width="0.140625" style="2" hidden="1" customWidth="1"/>
    <col min="27" max="27" width="8.85546875" style="4" hidden="1" customWidth="1"/>
    <col min="28" max="28" width="4.5703125" style="5" hidden="1" customWidth="1"/>
    <col min="29" max="29" width="14.28515625" style="5" hidden="1" customWidth="1"/>
    <col min="30" max="31" width="8.85546875" style="5" hidden="1" customWidth="1"/>
    <col min="32" max="32" width="0.5703125" style="5" hidden="1" customWidth="1"/>
    <col min="33" max="33" width="8.85546875" style="2" hidden="1" customWidth="1"/>
    <col min="34" max="34" width="3.5703125" style="2" customWidth="1"/>
    <col min="35" max="35" width="9.140625" style="2" customWidth="1"/>
    <col min="36" max="36" width="9.140625" style="2"/>
    <col min="37" max="37" width="9.140625" style="37"/>
    <col min="38" max="49" width="9.140625" style="38"/>
    <col min="50" max="16384" width="9.140625" style="6"/>
  </cols>
  <sheetData>
    <row r="1" spans="1:49" ht="26.25" x14ac:dyDescent="0.4">
      <c r="B1" s="7" t="s">
        <v>88</v>
      </c>
      <c r="C1" s="7"/>
      <c r="D1" s="7"/>
      <c r="E1" s="2"/>
      <c r="F1" s="2"/>
      <c r="G1" s="2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x14ac:dyDescent="0.2">
      <c r="B2" s="133"/>
      <c r="C2" s="133"/>
      <c r="D2" s="133"/>
      <c r="E2" s="133"/>
      <c r="F2" s="133"/>
      <c r="G2" s="2"/>
      <c r="H2" s="2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49" x14ac:dyDescent="0.2">
      <c r="B3" s="133"/>
      <c r="C3" s="133"/>
      <c r="D3" s="133"/>
      <c r="E3" s="133"/>
      <c r="F3" s="133"/>
      <c r="G3" s="2"/>
      <c r="H3" s="2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x14ac:dyDescent="0.2">
      <c r="B4" s="133"/>
      <c r="C4" s="133"/>
      <c r="D4" s="133"/>
      <c r="E4" s="133"/>
      <c r="F4" s="133"/>
      <c r="G4" s="2"/>
      <c r="H4" s="2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x14ac:dyDescent="0.2">
      <c r="B5" s="44"/>
      <c r="C5" s="44"/>
      <c r="D5" s="44"/>
      <c r="E5" s="2"/>
      <c r="F5" s="2"/>
      <c r="G5" s="2"/>
      <c r="H5" s="2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49" x14ac:dyDescent="0.2">
      <c r="B6" s="1" t="s">
        <v>52</v>
      </c>
      <c r="C6" s="146"/>
      <c r="D6" s="147"/>
      <c r="E6" s="148"/>
      <c r="F6" s="2"/>
      <c r="G6" s="2"/>
      <c r="H6" s="2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x14ac:dyDescent="0.2">
      <c r="B7" s="9" t="s">
        <v>51</v>
      </c>
      <c r="C7" s="146"/>
      <c r="D7" s="147"/>
      <c r="E7" s="148"/>
      <c r="F7" s="2"/>
      <c r="G7" s="2"/>
      <c r="H7" s="2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 ht="18" x14ac:dyDescent="0.25">
      <c r="A8" s="8"/>
      <c r="B8" s="9" t="s">
        <v>53</v>
      </c>
      <c r="C8" s="149"/>
      <c r="D8" s="150"/>
      <c r="E8" s="151"/>
      <c r="F8" s="10"/>
      <c r="G8" s="10"/>
      <c r="H8" s="2"/>
      <c r="R8" s="8"/>
      <c r="S8" s="8"/>
      <c r="T8" s="8"/>
      <c r="U8" s="8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49" ht="15.75" customHeight="1" thickBot="1" x14ac:dyDescent="0.25">
      <c r="A9" s="8"/>
      <c r="B9" s="12"/>
      <c r="C9" s="2"/>
      <c r="D9" s="2"/>
      <c r="E9" s="2"/>
      <c r="F9" s="2"/>
      <c r="G9" s="2"/>
      <c r="H9" s="2"/>
      <c r="R9" s="8"/>
      <c r="S9" s="8"/>
      <c r="T9" s="8"/>
      <c r="U9" s="8"/>
      <c r="AA9" s="11" t="s">
        <v>10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49" ht="14.25" customHeight="1" x14ac:dyDescent="0.2">
      <c r="A10" s="8"/>
      <c r="B10" s="152" t="s">
        <v>87</v>
      </c>
      <c r="C10" s="153"/>
      <c r="D10" s="153" t="s">
        <v>2</v>
      </c>
      <c r="E10" s="153"/>
      <c r="F10" s="156" t="s">
        <v>1</v>
      </c>
      <c r="G10" s="156"/>
      <c r="H10" s="158" t="s">
        <v>0</v>
      </c>
      <c r="R10" s="8"/>
      <c r="S10" s="8"/>
      <c r="T10" s="8"/>
      <c r="U10" s="8"/>
      <c r="AA10" s="11" t="s">
        <v>5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1:49" ht="15.75" thickBot="1" x14ac:dyDescent="0.25">
      <c r="A11" s="8"/>
      <c r="B11" s="154"/>
      <c r="C11" s="155"/>
      <c r="D11" s="155"/>
      <c r="E11" s="155"/>
      <c r="F11" s="157"/>
      <c r="G11" s="157"/>
      <c r="H11" s="159"/>
      <c r="R11" s="8"/>
      <c r="S11" s="8"/>
      <c r="T11" s="8"/>
      <c r="U11" s="8"/>
      <c r="AA11" s="4" t="s">
        <v>16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 ht="18" customHeight="1" thickBot="1" x14ac:dyDescent="0.25">
      <c r="B12" s="78" t="s">
        <v>49</v>
      </c>
      <c r="C12" s="91" t="s">
        <v>16</v>
      </c>
      <c r="D12" s="85" t="s">
        <v>4</v>
      </c>
      <c r="E12" s="75" t="str">
        <f>IF($C$12=0,"KLASSAD",$C$12)</f>
        <v>BRONS</v>
      </c>
      <c r="F12" s="138" t="s">
        <v>3</v>
      </c>
      <c r="G12" s="136" t="str">
        <f>IF($R$19&gt;0,IF(SUM($O$19:$Q$19)&gt;=$R$19,"BRONS","KLASSAD"),IF($Q$19&gt;0,IF(SUM($O$19:$P$19)&gt;=$Q$19,"SILVER","BRONS"),IF($P$19&gt;0,IF($O$19&gt;=$P$19,"GULD","SILVER"),IF($O$19=3,"GULD",O))))</f>
        <v>BRONS</v>
      </c>
      <c r="H12" s="136" t="str">
        <f>+IF($AF$14="D","BYGGNADS-BETYGET ÄR KLASSAD OCH BYGGNADEN KAN EJ CERTIFERAS",IF($AF$14="C","BRONS",IF($AF$14="B","SILVER","GULD")))</f>
        <v>BRONS</v>
      </c>
      <c r="I12" s="13"/>
      <c r="J12" s="160"/>
      <c r="K12" s="160"/>
      <c r="L12" s="13"/>
      <c r="M12" s="14"/>
      <c r="N12" s="15"/>
      <c r="O12" s="15"/>
      <c r="P12" s="15"/>
      <c r="Q12" s="15"/>
      <c r="R12" s="15"/>
      <c r="S12" s="15"/>
      <c r="T12" s="15"/>
      <c r="U12" s="15"/>
      <c r="V12" s="15"/>
      <c r="AA12" s="4" t="s">
        <v>6</v>
      </c>
      <c r="AB12" s="16"/>
      <c r="AC12" s="17" t="s">
        <v>30</v>
      </c>
      <c r="AD12" s="16"/>
      <c r="AE12" s="16"/>
      <c r="AF12" s="16"/>
      <c r="AG12" s="15"/>
      <c r="AH12" s="15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ht="21" customHeight="1" thickBot="1" x14ac:dyDescent="0.25">
      <c r="B13" s="79" t="s">
        <v>36</v>
      </c>
      <c r="C13" s="91" t="s">
        <v>16</v>
      </c>
      <c r="D13" s="134" t="s">
        <v>33</v>
      </c>
      <c r="E13" s="136" t="str">
        <f>+IF($AC$15="D","KLASSAD",IF($AC$15="C","BRONS",IF($AC$15="B","SILVER","GULD")))</f>
        <v>BRONS</v>
      </c>
      <c r="F13" s="139"/>
      <c r="G13" s="141"/>
      <c r="H13" s="141"/>
      <c r="I13" s="13"/>
      <c r="J13" s="160"/>
      <c r="K13" s="160"/>
      <c r="L13" s="13"/>
      <c r="M13" s="14"/>
      <c r="O13" s="17"/>
      <c r="P13" s="17"/>
      <c r="Q13" s="17"/>
      <c r="R13" s="17"/>
      <c r="S13" s="17"/>
      <c r="T13" s="17"/>
      <c r="U13" s="17"/>
      <c r="V13" s="15"/>
      <c r="AA13" s="11"/>
      <c r="AB13" s="16" t="s">
        <v>17</v>
      </c>
      <c r="AC13" s="16" t="s">
        <v>2</v>
      </c>
      <c r="AD13" s="16" t="s">
        <v>18</v>
      </c>
      <c r="AE13" s="16" t="s">
        <v>0</v>
      </c>
      <c r="AF13" s="16"/>
      <c r="AG13" s="15"/>
      <c r="AH13" s="15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ht="21.75" customHeight="1" thickBot="1" x14ac:dyDescent="0.3">
      <c r="B14" s="80" t="s">
        <v>37</v>
      </c>
      <c r="C14" s="91" t="s">
        <v>5</v>
      </c>
      <c r="D14" s="135"/>
      <c r="E14" s="137"/>
      <c r="F14" s="139"/>
      <c r="G14" s="141"/>
      <c r="H14" s="141"/>
      <c r="I14" s="18"/>
      <c r="J14" s="144"/>
      <c r="K14" s="145"/>
      <c r="L14" s="13"/>
      <c r="M14" s="19">
        <v>1</v>
      </c>
      <c r="N14" s="20"/>
      <c r="O14" s="20"/>
      <c r="P14" s="20"/>
      <c r="Q14" s="20"/>
      <c r="R14" s="21"/>
      <c r="S14" s="21"/>
      <c r="T14" s="21"/>
      <c r="U14" s="21"/>
      <c r="V14" s="20"/>
      <c r="W14" s="20"/>
      <c r="X14" s="20"/>
      <c r="Y14" s="20"/>
      <c r="Z14" s="20"/>
      <c r="AA14" s="22" t="str">
        <f t="shared" ref="AA14:AA28" si="0">C12</f>
        <v>BRONS</v>
      </c>
      <c r="AB14" s="23" t="str">
        <f t="shared" ref="AB14:AB28" si="1">IF(AA14="GULD","A",IF(AA14="SILVER","B",(IF(AA14="BRONS","C","D"))))</f>
        <v>C</v>
      </c>
      <c r="AC14" s="23" t="str">
        <f>AB14</f>
        <v>C</v>
      </c>
      <c r="AD14" s="24"/>
      <c r="AE14" s="24" t="str">
        <f>+IF(AD15&gt;AD18,AD15,AD18)</f>
        <v>C</v>
      </c>
      <c r="AF14" s="24" t="str">
        <f>+IF(AE14&gt;AD27,AE14,AD27)</f>
        <v>C</v>
      </c>
      <c r="AG14" s="20"/>
      <c r="AH14" s="20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 ht="18.75" customHeight="1" thickBot="1" x14ac:dyDescent="0.3">
      <c r="B15" s="81" t="s">
        <v>38</v>
      </c>
      <c r="C15" s="91" t="s">
        <v>10</v>
      </c>
      <c r="D15" s="94" t="s">
        <v>7</v>
      </c>
      <c r="E15" s="76" t="str">
        <f>IF($C$15=0,"KLASSAD",$C$15)</f>
        <v>GULD</v>
      </c>
      <c r="F15" s="143"/>
      <c r="G15" s="141"/>
      <c r="H15" s="141"/>
      <c r="I15" s="18"/>
      <c r="J15" s="145"/>
      <c r="K15" s="145"/>
      <c r="L15" s="13"/>
      <c r="M15" s="19">
        <v>2</v>
      </c>
      <c r="N15" s="20"/>
      <c r="O15" s="20"/>
      <c r="P15" s="20"/>
      <c r="Q15" s="20"/>
      <c r="R15" s="21"/>
      <c r="S15" s="21"/>
      <c r="T15" s="21"/>
      <c r="U15" s="21"/>
      <c r="V15" s="20"/>
      <c r="W15" s="20"/>
      <c r="X15" s="20"/>
      <c r="Y15" s="20"/>
      <c r="Z15" s="20"/>
      <c r="AA15" s="22" t="str">
        <f t="shared" si="0"/>
        <v>BRONS</v>
      </c>
      <c r="AB15" s="23" t="str">
        <f t="shared" si="1"/>
        <v>C</v>
      </c>
      <c r="AC15" s="23" t="str">
        <f>+IF(AB15&gt;AB16,AB15,AB16)</f>
        <v>C</v>
      </c>
      <c r="AD15" s="24" t="str">
        <f>IF(G12="GULD","A",IF(G12="SILVER","B",(IF(G12="BRONS","C","D"))))</f>
        <v>C</v>
      </c>
      <c r="AE15" s="24"/>
      <c r="AF15" s="24"/>
      <c r="AG15" s="20"/>
      <c r="AH15" s="20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ht="18.75" customHeight="1" thickBot="1" x14ac:dyDescent="0.3">
      <c r="B16" s="78" t="s">
        <v>39</v>
      </c>
      <c r="C16" s="91" t="s">
        <v>10</v>
      </c>
      <c r="D16" s="85" t="s">
        <v>35</v>
      </c>
      <c r="E16" s="75" t="str">
        <f>IF($C$16=0,"KLASSAD",$C$16)</f>
        <v>GULD</v>
      </c>
      <c r="F16" s="138" t="s">
        <v>8</v>
      </c>
      <c r="G16" s="136" t="str">
        <f>+IF($V$19&gt;0,IF(SUM($S$19:$U$19)&gt;=$V$19,"BRONS","KLASSAD"),IF($U$19&gt;0,IF(SUM($S$19:$T$19)&gt;=$U$19,"SILVER","BRONS"),IF($T$19&gt;0,IF($S$19&gt;=$T$19,"GULD","SILVER"),IF($S$19=6,"GULD",O))))</f>
        <v>SILVER</v>
      </c>
      <c r="H16" s="141"/>
      <c r="I16" s="18"/>
      <c r="J16" s="145"/>
      <c r="K16" s="145"/>
      <c r="L16" s="13"/>
      <c r="M16" s="19">
        <v>3</v>
      </c>
      <c r="N16" s="20"/>
      <c r="O16" s="20" t="s">
        <v>19</v>
      </c>
      <c r="P16" s="20"/>
      <c r="Q16" s="20"/>
      <c r="R16" s="21"/>
      <c r="S16" s="21"/>
      <c r="T16" s="21"/>
      <c r="U16" s="21"/>
      <c r="V16" s="20"/>
      <c r="W16" s="20"/>
      <c r="X16" s="20"/>
      <c r="Y16" s="20"/>
      <c r="Z16" s="20"/>
      <c r="AA16" s="22" t="str">
        <f t="shared" si="0"/>
        <v>SILVER</v>
      </c>
      <c r="AB16" s="23" t="str">
        <f t="shared" si="1"/>
        <v>B</v>
      </c>
      <c r="AC16" s="23"/>
      <c r="AD16" s="24"/>
      <c r="AE16" s="24"/>
      <c r="AF16" s="24"/>
      <c r="AG16" s="20"/>
      <c r="AH16" s="20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 ht="18" customHeight="1" thickBot="1" x14ac:dyDescent="0.3">
      <c r="B17" s="79" t="s">
        <v>40</v>
      </c>
      <c r="C17" s="91" t="s">
        <v>5</v>
      </c>
      <c r="D17" s="134" t="s">
        <v>9</v>
      </c>
      <c r="E17" s="136" t="str">
        <f>+IF($AC$19="A","GULD",IF($AC$19="B","SILVER",IF($AC$19="C","BRONS","KLASSAD")))</f>
        <v>BRONS</v>
      </c>
      <c r="F17" s="139"/>
      <c r="G17" s="141"/>
      <c r="H17" s="141"/>
      <c r="I17" s="18"/>
      <c r="J17" s="145"/>
      <c r="K17" s="145"/>
      <c r="L17" s="13"/>
      <c r="M17" s="19">
        <v>4</v>
      </c>
      <c r="N17" s="20"/>
      <c r="O17" s="20" t="s">
        <v>3</v>
      </c>
      <c r="P17" s="20"/>
      <c r="Q17" s="20"/>
      <c r="R17" s="21"/>
      <c r="S17" s="21" t="s">
        <v>8</v>
      </c>
      <c r="T17" s="21"/>
      <c r="U17" s="21"/>
      <c r="V17" s="20"/>
      <c r="W17" s="20" t="s">
        <v>20</v>
      </c>
      <c r="X17" s="20"/>
      <c r="Y17" s="20"/>
      <c r="Z17" s="20"/>
      <c r="AA17" s="22" t="str">
        <f t="shared" si="0"/>
        <v>GULD</v>
      </c>
      <c r="AB17" s="23" t="str">
        <f t="shared" si="1"/>
        <v>A</v>
      </c>
      <c r="AC17" s="23" t="str">
        <f>AB17</f>
        <v>A</v>
      </c>
      <c r="AD17" s="24"/>
      <c r="AE17" s="24"/>
      <c r="AF17" s="24"/>
      <c r="AG17" s="20"/>
      <c r="AH17" s="20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19.5" customHeight="1" thickBot="1" x14ac:dyDescent="0.35">
      <c r="B18" s="82" t="s">
        <v>41</v>
      </c>
      <c r="C18" s="91" t="s">
        <v>5</v>
      </c>
      <c r="D18" s="142"/>
      <c r="E18" s="141"/>
      <c r="F18" s="139"/>
      <c r="G18" s="141"/>
      <c r="H18" s="141"/>
      <c r="I18" s="18"/>
      <c r="K18" s="39"/>
      <c r="L18" s="25"/>
      <c r="M18" s="19">
        <v>5</v>
      </c>
      <c r="N18" s="20"/>
      <c r="O18" s="26" t="s">
        <v>21</v>
      </c>
      <c r="P18" s="26" t="s">
        <v>22</v>
      </c>
      <c r="Q18" s="26" t="s">
        <v>23</v>
      </c>
      <c r="R18" s="26" t="s">
        <v>24</v>
      </c>
      <c r="S18" s="27" t="s">
        <v>21</v>
      </c>
      <c r="T18" s="27" t="s">
        <v>22</v>
      </c>
      <c r="U18" s="27" t="s">
        <v>23</v>
      </c>
      <c r="V18" s="27" t="s">
        <v>24</v>
      </c>
      <c r="W18" s="27" t="s">
        <v>21</v>
      </c>
      <c r="X18" s="27" t="s">
        <v>22</v>
      </c>
      <c r="Y18" s="27" t="s">
        <v>23</v>
      </c>
      <c r="Z18" s="27" t="s">
        <v>24</v>
      </c>
      <c r="AA18" s="28" t="str">
        <f t="shared" si="0"/>
        <v>GULD</v>
      </c>
      <c r="AB18" s="29" t="str">
        <f t="shared" si="1"/>
        <v>A</v>
      </c>
      <c r="AC18" s="29" t="str">
        <f>AB18</f>
        <v>A</v>
      </c>
      <c r="AD18" s="30" t="str">
        <f>IF(G16="GULD","A",IF(G16="SILVER","B",(IF(G16="BRONS","C","D"))))</f>
        <v>B</v>
      </c>
      <c r="AE18" s="31"/>
      <c r="AF18" s="31"/>
      <c r="AG18" s="20"/>
      <c r="AH18" s="20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19.5" thickBot="1" x14ac:dyDescent="0.35">
      <c r="B19" s="80" t="s">
        <v>42</v>
      </c>
      <c r="C19" s="91" t="s">
        <v>16</v>
      </c>
      <c r="D19" s="135"/>
      <c r="E19" s="137"/>
      <c r="F19" s="139"/>
      <c r="G19" s="141"/>
      <c r="H19" s="141"/>
      <c r="I19" s="18"/>
      <c r="J19" s="161" t="str">
        <f>IF(V19&gt;0.9,"En eller flera indikatorer inom innemiljö med myndighetskrav har betyget KLASSAD. Glöm inte att redovisa att motsvarande myndighetskrav är uppfyllda"," ")</f>
        <v xml:space="preserve"> </v>
      </c>
      <c r="K19" s="39"/>
      <c r="L19" s="25"/>
      <c r="M19" s="19">
        <v>6</v>
      </c>
      <c r="N19" s="20"/>
      <c r="O19" s="31">
        <f>+COUNTIF($E$12:$E$15,"GULD")</f>
        <v>1</v>
      </c>
      <c r="P19" s="31">
        <f>+COUNTIF($E$12:$E$15,"SILVER")</f>
        <v>0</v>
      </c>
      <c r="Q19" s="31">
        <f>+COUNTIF($E$12:$E$15,"BRONS")</f>
        <v>2</v>
      </c>
      <c r="R19" s="31">
        <f>+COUNTIF($E$12:$E$15,"KLASSAD")</f>
        <v>0</v>
      </c>
      <c r="S19" s="21">
        <f>+COUNTIF($E$16:$E$24,"GULD")</f>
        <v>2</v>
      </c>
      <c r="T19" s="21">
        <f>+COUNTIF($E$16:$E$24,"SILVER")</f>
        <v>2</v>
      </c>
      <c r="U19" s="21">
        <f>+COUNTIF($E$16:$E$24,"BRONS")</f>
        <v>2</v>
      </c>
      <c r="V19" s="21">
        <f>+COUNTIF($E$16:$E$24,"KLASSAD")</f>
        <v>0</v>
      </c>
      <c r="W19" s="21">
        <f>+COUNTIF($C$25:$C$26,"GULD")</f>
        <v>1</v>
      </c>
      <c r="X19" s="21">
        <f>+COUNTIF($C$25:$C$26,"SILVER")</f>
        <v>1</v>
      </c>
      <c r="Y19" s="21">
        <f>+COUNTIF($C$25:$C$26,"BRONS")</f>
        <v>0</v>
      </c>
      <c r="Z19" s="21">
        <f>+COUNTIF($E$25:$E$26,"KLASSAD")</f>
        <v>0</v>
      </c>
      <c r="AA19" s="28" t="str">
        <f t="shared" si="0"/>
        <v>SILVER</v>
      </c>
      <c r="AB19" s="29" t="str">
        <f t="shared" si="1"/>
        <v>B</v>
      </c>
      <c r="AC19" s="29" t="str">
        <f>+IF(V21&gt;V22,V21,V22)</f>
        <v>C</v>
      </c>
      <c r="AD19" s="30"/>
      <c r="AE19" s="31"/>
      <c r="AF19" s="31"/>
      <c r="AG19" s="20"/>
      <c r="AH19" s="20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:49" ht="18" customHeight="1" thickBot="1" x14ac:dyDescent="0.35">
      <c r="B20" s="83" t="s">
        <v>43</v>
      </c>
      <c r="C20" s="91" t="s">
        <v>10</v>
      </c>
      <c r="D20" s="87" t="s">
        <v>11</v>
      </c>
      <c r="E20" s="75" t="str">
        <f>IF($C$20=0,"KLASSAD",$C$20)</f>
        <v>GULD</v>
      </c>
      <c r="F20" s="139"/>
      <c r="G20" s="141"/>
      <c r="H20" s="141"/>
      <c r="I20" s="18"/>
      <c r="J20" s="161"/>
      <c r="K20" s="39"/>
      <c r="L20" s="13"/>
      <c r="M20" s="19">
        <v>7</v>
      </c>
      <c r="N20" s="20"/>
      <c r="O20" s="21" t="s">
        <v>26</v>
      </c>
      <c r="P20" s="21" t="s">
        <v>27</v>
      </c>
      <c r="Q20" s="21" t="s">
        <v>28</v>
      </c>
      <c r="R20" s="32" t="s">
        <v>29</v>
      </c>
      <c r="S20" s="21"/>
      <c r="T20" s="21"/>
      <c r="U20" s="21"/>
      <c r="V20" s="20"/>
      <c r="W20" s="20"/>
      <c r="X20" s="20"/>
      <c r="Y20" s="20"/>
      <c r="Z20" s="20"/>
      <c r="AA20" s="28" t="str">
        <f t="shared" si="0"/>
        <v>SILVER</v>
      </c>
      <c r="AB20" s="29" t="str">
        <f t="shared" si="1"/>
        <v>B</v>
      </c>
      <c r="AC20" s="29"/>
      <c r="AD20" s="30"/>
      <c r="AE20" s="31"/>
      <c r="AF20" s="31"/>
      <c r="AG20" s="20"/>
      <c r="AH20" s="20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1:49" ht="19.5" thickBot="1" x14ac:dyDescent="0.35">
      <c r="B21" s="79" t="s">
        <v>44</v>
      </c>
      <c r="C21" s="91" t="s">
        <v>16</v>
      </c>
      <c r="D21" s="134" t="s">
        <v>12</v>
      </c>
      <c r="E21" s="136" t="str">
        <f>IF($AC$23="D","KLASSAD",IF($AC$23="C","BRONS",IF($AC$23="B","SILVER","GULD")))</f>
        <v>BRONS</v>
      </c>
      <c r="F21" s="139"/>
      <c r="G21" s="141"/>
      <c r="H21" s="141"/>
      <c r="I21" s="18"/>
      <c r="J21" s="161"/>
      <c r="K21" s="39"/>
      <c r="L21" s="13"/>
      <c r="M21" s="19">
        <v>8</v>
      </c>
      <c r="N21" s="20"/>
      <c r="O21" s="20"/>
      <c r="P21" s="20"/>
      <c r="Q21" s="21" t="s">
        <v>25</v>
      </c>
      <c r="U21" s="21"/>
      <c r="V21" s="20" t="str">
        <f>+IF(AB19&gt;AB20,AB19,AB20)</f>
        <v>B</v>
      </c>
      <c r="W21" s="20" t="s">
        <v>31</v>
      </c>
      <c r="X21" s="20"/>
      <c r="Y21" s="20"/>
      <c r="Z21" s="20"/>
      <c r="AA21" s="28" t="str">
        <f t="shared" si="0"/>
        <v>BRONS</v>
      </c>
      <c r="AB21" s="29" t="str">
        <f t="shared" si="1"/>
        <v>C</v>
      </c>
      <c r="AC21" s="29"/>
      <c r="AD21" s="30"/>
      <c r="AE21" s="31"/>
      <c r="AF21" s="31"/>
      <c r="AG21" s="20"/>
      <c r="AH21" s="20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ht="19.5" thickBot="1" x14ac:dyDescent="0.35">
      <c r="B22" s="80" t="s">
        <v>45</v>
      </c>
      <c r="C22" s="91" t="s">
        <v>5</v>
      </c>
      <c r="D22" s="135"/>
      <c r="E22" s="137"/>
      <c r="F22" s="139"/>
      <c r="G22" s="141"/>
      <c r="H22" s="141"/>
      <c r="I22" s="18"/>
      <c r="J22" s="161"/>
      <c r="K22" s="39"/>
      <c r="L22" s="13"/>
      <c r="M22" s="19">
        <v>9</v>
      </c>
      <c r="N22" s="20"/>
      <c r="O22" s="20"/>
      <c r="P22" s="20"/>
      <c r="Q22" s="21" t="s">
        <v>25</v>
      </c>
      <c r="R22" s="21"/>
      <c r="S22" s="21"/>
      <c r="T22" s="21"/>
      <c r="U22" s="21"/>
      <c r="V22" s="20" t="str">
        <f>+IF(AB20&gt;AB21,AB20,AB21)</f>
        <v>C</v>
      </c>
      <c r="W22" s="20" t="s">
        <v>32</v>
      </c>
      <c r="X22" s="20"/>
      <c r="Y22" s="20"/>
      <c r="Z22" s="20"/>
      <c r="AA22" s="28" t="str">
        <f t="shared" si="0"/>
        <v>GULD</v>
      </c>
      <c r="AB22" s="29" t="str">
        <f t="shared" si="1"/>
        <v>A</v>
      </c>
      <c r="AC22" s="29" t="str">
        <f>AB22</f>
        <v>A</v>
      </c>
      <c r="AD22" s="30"/>
      <c r="AE22" s="31"/>
      <c r="AF22" s="31"/>
      <c r="AG22" s="20"/>
      <c r="AH22" s="20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1:49" ht="19.5" thickBot="1" x14ac:dyDescent="0.35">
      <c r="B23" s="93" t="s">
        <v>46</v>
      </c>
      <c r="C23" s="91" t="s">
        <v>5</v>
      </c>
      <c r="D23" s="88" t="s">
        <v>13</v>
      </c>
      <c r="E23" s="75" t="str">
        <f>IF($C$23=0,"KLASSAD",$C$23)</f>
        <v>SILVER</v>
      </c>
      <c r="F23" s="139"/>
      <c r="G23" s="141"/>
      <c r="H23" s="141"/>
      <c r="I23" s="18"/>
      <c r="J23" s="161"/>
      <c r="K23" s="39"/>
      <c r="L23" s="13"/>
      <c r="M23" s="19">
        <v>10</v>
      </c>
      <c r="N23" s="20"/>
      <c r="O23" s="20"/>
      <c r="P23" s="20"/>
      <c r="Q23" s="20"/>
      <c r="R23" s="21"/>
      <c r="S23" s="21"/>
      <c r="T23" s="21"/>
      <c r="U23" s="21"/>
      <c r="V23" s="20"/>
      <c r="W23" s="20"/>
      <c r="X23" s="20"/>
      <c r="Y23" s="20"/>
      <c r="Z23" s="20"/>
      <c r="AA23" s="28" t="str">
        <f t="shared" si="0"/>
        <v>BRONS</v>
      </c>
      <c r="AB23" s="29" t="str">
        <f t="shared" si="1"/>
        <v>C</v>
      </c>
      <c r="AC23" s="29" t="str">
        <f>+IF(AB23&gt;AB24,AB23,AB24)</f>
        <v>C</v>
      </c>
      <c r="AD23" s="30"/>
      <c r="AE23" s="31"/>
      <c r="AF23" s="31"/>
      <c r="AG23" s="20"/>
      <c r="AH23" s="20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1:49" ht="19.5" thickBot="1" x14ac:dyDescent="0.35">
      <c r="B24" s="80" t="s">
        <v>50</v>
      </c>
      <c r="C24" s="91" t="s">
        <v>5</v>
      </c>
      <c r="D24" s="89" t="s">
        <v>34</v>
      </c>
      <c r="E24" s="75" t="str">
        <f>IF($C$24=0,"KLASSAD",$C$24)</f>
        <v>SILVER</v>
      </c>
      <c r="F24" s="140"/>
      <c r="G24" s="137"/>
      <c r="H24" s="141"/>
      <c r="I24" s="18"/>
      <c r="J24" s="161"/>
      <c r="K24" s="39"/>
      <c r="L24" s="13"/>
      <c r="M24" s="19">
        <v>11</v>
      </c>
      <c r="N24" s="20"/>
      <c r="O24" s="20"/>
      <c r="P24" s="20"/>
      <c r="Q24" s="20"/>
      <c r="R24" s="21"/>
      <c r="S24" s="21"/>
      <c r="T24" s="21"/>
      <c r="U24" s="21"/>
      <c r="V24" s="20"/>
      <c r="W24" s="20"/>
      <c r="X24" s="20"/>
      <c r="Y24" s="20"/>
      <c r="Z24" s="20"/>
      <c r="AA24" s="28" t="str">
        <f t="shared" si="0"/>
        <v>SILVER</v>
      </c>
      <c r="AB24" s="29" t="str">
        <f t="shared" si="1"/>
        <v>B</v>
      </c>
      <c r="AC24" s="29"/>
      <c r="AD24" s="30"/>
      <c r="AE24" s="31"/>
      <c r="AF24" s="31"/>
      <c r="AG24" s="20"/>
      <c r="AH24" s="20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</row>
    <row r="25" spans="1:49" ht="19.5" thickBot="1" x14ac:dyDescent="0.35">
      <c r="B25" s="79" t="s">
        <v>47</v>
      </c>
      <c r="C25" s="91" t="s">
        <v>10</v>
      </c>
      <c r="D25" s="90" t="s">
        <v>14</v>
      </c>
      <c r="E25" s="75" t="str">
        <f>IF($C$25=0,"KLASSAD",$C$25)</f>
        <v>GULD</v>
      </c>
      <c r="F25" s="138" t="s">
        <v>20</v>
      </c>
      <c r="G25" s="141" t="str">
        <f>+IF($Z$19&gt;0,IF(SUM($W$19:$Y$19)&gt;=$Z$19,"BRONS","KLASSAD"),IF($Y$19&gt;0,IF(SUM($W$19:$X$19)&gt;=$Y$19,"SILVER","BRONS"),IF($X$19&gt;0,IF($W$19&gt;=$X$19,"GULD","SILVER"),IF($W$19=2,"GULD",0))))</f>
        <v>GULD</v>
      </c>
      <c r="H25" s="141"/>
      <c r="I25" s="18"/>
      <c r="J25" s="39"/>
      <c r="K25" s="39"/>
      <c r="L25" s="13"/>
      <c r="M25" s="19">
        <v>12</v>
      </c>
      <c r="N25" s="20"/>
      <c r="O25" s="20"/>
      <c r="P25" s="21"/>
      <c r="Q25" s="21"/>
      <c r="R25" s="21"/>
      <c r="S25" s="21"/>
      <c r="T25" s="21"/>
      <c r="U25" s="21"/>
      <c r="V25" s="20"/>
      <c r="W25" s="20"/>
      <c r="X25" s="20"/>
      <c r="Y25" s="20"/>
      <c r="Z25" s="20"/>
      <c r="AA25" s="28" t="str">
        <f t="shared" si="0"/>
        <v>SILVER</v>
      </c>
      <c r="AB25" s="29" t="str">
        <f t="shared" si="1"/>
        <v>B</v>
      </c>
      <c r="AC25" s="29" t="str">
        <f>AB25</f>
        <v>B</v>
      </c>
      <c r="AD25" s="30"/>
      <c r="AE25" s="31"/>
      <c r="AF25" s="31"/>
      <c r="AG25" s="20"/>
      <c r="AH25" s="20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19.5" thickBot="1" x14ac:dyDescent="0.35">
      <c r="B26" s="80" t="s">
        <v>48</v>
      </c>
      <c r="C26" s="92" t="s">
        <v>5</v>
      </c>
      <c r="D26" s="89" t="s">
        <v>15</v>
      </c>
      <c r="E26" s="75" t="str">
        <f>IF($C$26=0,"KLASSAD",$C$26)</f>
        <v>SILVER</v>
      </c>
      <c r="F26" s="140"/>
      <c r="G26" s="137"/>
      <c r="H26" s="137"/>
      <c r="I26" s="18"/>
      <c r="J26" s="39"/>
      <c r="K26" s="39"/>
      <c r="L26" s="13"/>
      <c r="M26" s="19">
        <v>13</v>
      </c>
      <c r="N26" s="20"/>
      <c r="O26" s="20"/>
      <c r="P26" s="20"/>
      <c r="Q26" s="20"/>
      <c r="R26" s="21"/>
      <c r="S26" s="21"/>
      <c r="T26" s="21"/>
      <c r="U26" s="21"/>
      <c r="V26" s="21"/>
      <c r="W26" s="20"/>
      <c r="X26" s="20"/>
      <c r="Y26" s="20"/>
      <c r="Z26" s="20"/>
      <c r="AA26" s="28" t="str">
        <f t="shared" si="0"/>
        <v>SILVER</v>
      </c>
      <c r="AB26" s="29" t="str">
        <f t="shared" si="1"/>
        <v>B</v>
      </c>
      <c r="AC26" s="29" t="str">
        <f>AB26</f>
        <v>B</v>
      </c>
      <c r="AD26" s="30"/>
      <c r="AE26" s="31"/>
      <c r="AF26" s="31"/>
      <c r="AG26" s="20"/>
      <c r="AH26" s="20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ht="18.75" x14ac:dyDescent="0.3">
      <c r="B27" s="12"/>
      <c r="C27" s="2"/>
      <c r="D27" s="2"/>
      <c r="E27" s="2"/>
      <c r="F27" s="2"/>
      <c r="G27" s="2"/>
      <c r="H27" s="35"/>
      <c r="I27" s="18"/>
      <c r="J27" s="144"/>
      <c r="K27" s="145"/>
      <c r="L27" s="13"/>
      <c r="M27" s="19">
        <v>14</v>
      </c>
      <c r="N27" s="20"/>
      <c r="O27" s="20"/>
      <c r="P27" s="20"/>
      <c r="Q27" s="20"/>
      <c r="R27" s="21"/>
      <c r="S27" s="21"/>
      <c r="T27" s="21"/>
      <c r="U27" s="21"/>
      <c r="V27" s="21"/>
      <c r="W27" s="20"/>
      <c r="X27" s="20"/>
      <c r="Y27" s="20"/>
      <c r="Z27" s="20"/>
      <c r="AA27" s="33" t="str">
        <f t="shared" si="0"/>
        <v>GULD</v>
      </c>
      <c r="AB27" s="34" t="str">
        <f t="shared" si="1"/>
        <v>A</v>
      </c>
      <c r="AC27" s="34" t="str">
        <f>AB27</f>
        <v>A</v>
      </c>
      <c r="AD27" s="34" t="str">
        <f>IF(G25="GULD","A",IF(G25="SILVER","B",(IF(G25="BRONS","C","D"))))</f>
        <v>A</v>
      </c>
      <c r="AE27" s="31"/>
      <c r="AF27" s="31"/>
      <c r="AG27" s="20"/>
      <c r="AH27" s="20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ht="21" customHeight="1" x14ac:dyDescent="0.3">
      <c r="B28" s="36" t="s">
        <v>63</v>
      </c>
      <c r="C28" s="2"/>
      <c r="D28" s="2"/>
      <c r="E28" s="2"/>
      <c r="F28" s="2"/>
      <c r="G28" s="2"/>
      <c r="H28" s="2"/>
      <c r="I28" s="18"/>
      <c r="J28" s="145"/>
      <c r="K28" s="145"/>
      <c r="L28" s="13"/>
      <c r="M28" s="19">
        <v>15</v>
      </c>
      <c r="N28" s="20"/>
      <c r="O28" s="20"/>
      <c r="P28" s="20"/>
      <c r="Q28" s="20"/>
      <c r="R28" s="21"/>
      <c r="S28" s="21"/>
      <c r="T28" s="21"/>
      <c r="U28" s="21"/>
      <c r="V28" s="21"/>
      <c r="W28" s="20"/>
      <c r="X28" s="20"/>
      <c r="Y28" s="20"/>
      <c r="Z28" s="20"/>
      <c r="AA28" s="33" t="str">
        <f t="shared" si="0"/>
        <v>SILVER</v>
      </c>
      <c r="AB28" s="34" t="str">
        <f t="shared" si="1"/>
        <v>B</v>
      </c>
      <c r="AC28" s="34" t="str">
        <f>AB28</f>
        <v>B</v>
      </c>
      <c r="AD28" s="34"/>
      <c r="AE28" s="31"/>
      <c r="AF28" s="31"/>
      <c r="AG28" s="20"/>
      <c r="AH28" s="20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1:49" x14ac:dyDescent="0.2">
      <c r="A29" s="8"/>
      <c r="B29" s="2"/>
      <c r="C29" s="2"/>
      <c r="D29" s="2"/>
      <c r="E29" s="2"/>
      <c r="F29" s="2"/>
      <c r="G29" s="2"/>
      <c r="H29" s="2"/>
      <c r="I29" s="13"/>
      <c r="J29" s="13"/>
      <c r="K29" s="13"/>
      <c r="L29" s="13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1:49" ht="18" customHeight="1" x14ac:dyDescent="0.2">
      <c r="A30" s="8"/>
      <c r="B30" s="2"/>
      <c r="C30" s="2"/>
      <c r="D30" s="2"/>
      <c r="E30" s="2"/>
      <c r="F30" s="2"/>
      <c r="G30" s="2"/>
      <c r="H30" s="2"/>
      <c r="J30" s="2" t="str">
        <f>IF(W23&gt;0.9,"En eller flera indikatorer inom inomhusmiljö eller material med myndighetskrav har betyget KLASSAD. Redovisa att myndighetskrav är uppfyllda alternativt åtgärda eller redovisa en åtgärdsplan för att certifiera i MB. "," ")</f>
        <v xml:space="preserve"> </v>
      </c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 x14ac:dyDescent="0.2">
      <c r="B31" s="2"/>
      <c r="C31" s="2"/>
      <c r="D31" s="2"/>
      <c r="E31" s="2"/>
      <c r="F31" s="2"/>
      <c r="G31" s="2"/>
      <c r="H31" s="2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x14ac:dyDescent="0.2">
      <c r="B32" s="2"/>
      <c r="C32" s="2"/>
      <c r="D32" s="2"/>
      <c r="E32" s="2"/>
      <c r="F32" s="2"/>
      <c r="G32" s="2"/>
      <c r="H32" s="2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x14ac:dyDescent="0.2">
      <c r="B33" s="2"/>
      <c r="C33" s="2"/>
      <c r="D33" s="2"/>
      <c r="E33" s="2"/>
      <c r="F33" s="2"/>
      <c r="G33" s="2"/>
      <c r="H33" s="2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x14ac:dyDescent="0.2">
      <c r="B34" s="2"/>
      <c r="C34" s="2"/>
      <c r="D34" s="2"/>
      <c r="E34" s="2"/>
      <c r="F34" s="2"/>
      <c r="G34" s="2"/>
      <c r="H34" s="2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1:49" x14ac:dyDescent="0.2">
      <c r="B35" s="2"/>
      <c r="C35" s="2"/>
      <c r="D35" s="2"/>
      <c r="E35" s="2"/>
      <c r="F35" s="2"/>
      <c r="G35" s="2"/>
      <c r="H35" s="2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1:49" ht="12.75" x14ac:dyDescent="0.2">
      <c r="A36" s="6"/>
      <c r="B36" s="2"/>
      <c r="C36" s="2"/>
      <c r="D36" s="2"/>
      <c r="E36" s="2"/>
      <c r="F36" s="2"/>
      <c r="G36" s="2"/>
      <c r="H36" s="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1:49" ht="12.75" x14ac:dyDescent="0.2">
      <c r="A37" s="6"/>
      <c r="B37" s="2"/>
      <c r="C37" s="2"/>
      <c r="D37" s="2"/>
      <c r="E37" s="2"/>
      <c r="F37" s="2"/>
      <c r="G37" s="2"/>
      <c r="H37" s="2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ht="12.75" x14ac:dyDescent="0.2">
      <c r="A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ht="12.75" x14ac:dyDescent="0.2">
      <c r="A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</sheetData>
  <sheetProtection algorithmName="SHA-512" hashValue="STEnYWHv1LwnthsWwG1ACBwSh0I5kU2AJ0D72hyxOBeJkO8hf5Qj9nGG6fTHnbgUFlueYt0yo+m2G39XlLWUOw==" saltValue="flf3eRMpiZNBHfaA8+rgFA==" spinCount="100000" sheet="1" objects="1" scenarios="1"/>
  <mergeCells count="25">
    <mergeCell ref="F25:F26"/>
    <mergeCell ref="G25:G26"/>
    <mergeCell ref="J27:K28"/>
    <mergeCell ref="C6:E6"/>
    <mergeCell ref="C7:E7"/>
    <mergeCell ref="C8:E8"/>
    <mergeCell ref="B10:C11"/>
    <mergeCell ref="D10:E11"/>
    <mergeCell ref="F10:G11"/>
    <mergeCell ref="H10:H11"/>
    <mergeCell ref="J12:K13"/>
    <mergeCell ref="H12:H26"/>
    <mergeCell ref="J14:K17"/>
    <mergeCell ref="J19:J24"/>
    <mergeCell ref="B2:F4"/>
    <mergeCell ref="D13:D14"/>
    <mergeCell ref="E13:E14"/>
    <mergeCell ref="F16:F24"/>
    <mergeCell ref="G16:G24"/>
    <mergeCell ref="D17:D19"/>
    <mergeCell ref="E17:E19"/>
    <mergeCell ref="D21:D22"/>
    <mergeCell ref="E21:E22"/>
    <mergeCell ref="F12:F15"/>
    <mergeCell ref="G12:G15"/>
  </mergeCells>
  <phoneticPr fontId="1" type="noConversion"/>
  <conditionalFormatting sqref="C12 C14:C26 E12:E13 E15:E16 E23:E26 E20">
    <cfRule type="cellIs" dxfId="218" priority="67" stopIfTrue="1" operator="equal">
      <formula>"GULD"</formula>
    </cfRule>
    <cfRule type="cellIs" dxfId="217" priority="68" stopIfTrue="1" operator="equal">
      <formula>"SILVER"</formula>
    </cfRule>
    <cfRule type="cellIs" dxfId="216" priority="69" stopIfTrue="1" operator="equal">
      <formula>"BRONS"</formula>
    </cfRule>
  </conditionalFormatting>
  <conditionalFormatting sqref="C12:C26">
    <cfRule type="expression" dxfId="215" priority="64" stopIfTrue="1">
      <formula>NOT(ISERROR(SEARCH("KLASSAD",C12)))</formula>
    </cfRule>
    <cfRule type="expression" dxfId="214" priority="65" stopIfTrue="1">
      <formula>NOT(ISERROR(SEARCH("BRONS",C12)))</formula>
    </cfRule>
    <cfRule type="expression" dxfId="213" priority="66" stopIfTrue="1">
      <formula>NOT(ISERROR(SEARCH("GULD",C12)))</formula>
    </cfRule>
  </conditionalFormatting>
  <conditionalFormatting sqref="E12">
    <cfRule type="expression" dxfId="212" priority="61" stopIfTrue="1">
      <formula>NOT(ISERROR(SEARCH("KLASSAD",E12)))</formula>
    </cfRule>
    <cfRule type="expression" dxfId="211" priority="62" stopIfTrue="1">
      <formula>NOT(ISERROR(SEARCH("BRONS",E12)))</formula>
    </cfRule>
    <cfRule type="expression" dxfId="210" priority="63" stopIfTrue="1">
      <formula>NOT(ISERROR(SEARCH("GULD",E12)))</formula>
    </cfRule>
  </conditionalFormatting>
  <conditionalFormatting sqref="E13">
    <cfRule type="expression" dxfId="209" priority="58" stopIfTrue="1">
      <formula>NOT(ISERROR(SEARCH("KLASSAD",E13)))</formula>
    </cfRule>
    <cfRule type="expression" dxfId="208" priority="59" stopIfTrue="1">
      <formula>NOT(ISERROR(SEARCH("BRONS",E13)))</formula>
    </cfRule>
    <cfRule type="expression" dxfId="207" priority="60" stopIfTrue="1">
      <formula>NOT(ISERROR(SEARCH("GULD",E13)))</formula>
    </cfRule>
  </conditionalFormatting>
  <conditionalFormatting sqref="G12">
    <cfRule type="cellIs" dxfId="206" priority="55" stopIfTrue="1" operator="equal">
      <formula>"GULD"</formula>
    </cfRule>
    <cfRule type="cellIs" dxfId="205" priority="56" stopIfTrue="1" operator="equal">
      <formula>"SILVER"</formula>
    </cfRule>
    <cfRule type="cellIs" dxfId="204" priority="57" stopIfTrue="1" operator="equal">
      <formula>"BRONS"</formula>
    </cfRule>
  </conditionalFormatting>
  <conditionalFormatting sqref="G12">
    <cfRule type="expression" dxfId="203" priority="52" stopIfTrue="1">
      <formula>NOT(ISERROR(SEARCH("KLASSAD",G12)))</formula>
    </cfRule>
    <cfRule type="expression" dxfId="202" priority="53" stopIfTrue="1">
      <formula>NOT(ISERROR(SEARCH("BRONS",G12)))</formula>
    </cfRule>
    <cfRule type="expression" dxfId="201" priority="54" stopIfTrue="1">
      <formula>NOT(ISERROR(SEARCH("GULD",G12)))</formula>
    </cfRule>
  </conditionalFormatting>
  <conditionalFormatting sqref="E15">
    <cfRule type="expression" dxfId="200" priority="49" stopIfTrue="1">
      <formula>NOT(ISERROR(SEARCH("KLASSAD",E15)))</formula>
    </cfRule>
    <cfRule type="expression" dxfId="199" priority="50" stopIfTrue="1">
      <formula>NOT(ISERROR(SEARCH("BRONS",E15)))</formula>
    </cfRule>
    <cfRule type="expression" dxfId="198" priority="51" stopIfTrue="1">
      <formula>NOT(ISERROR(SEARCH("GULD",E15)))</formula>
    </cfRule>
  </conditionalFormatting>
  <conditionalFormatting sqref="E23">
    <cfRule type="expression" dxfId="197" priority="46" stopIfTrue="1">
      <formula>NOT(ISERROR(SEARCH("KLASSAD",E23)))</formula>
    </cfRule>
    <cfRule type="expression" dxfId="196" priority="47" stopIfTrue="1">
      <formula>NOT(ISERROR(SEARCH("BRONS",E23)))</formula>
    </cfRule>
    <cfRule type="expression" dxfId="195" priority="48" stopIfTrue="1">
      <formula>NOT(ISERROR(SEARCH("GULD",E23)))</formula>
    </cfRule>
  </conditionalFormatting>
  <conditionalFormatting sqref="E21">
    <cfRule type="cellIs" dxfId="194" priority="43" stopIfTrue="1" operator="equal">
      <formula>"GULD"</formula>
    </cfRule>
    <cfRule type="cellIs" dxfId="193" priority="44" stopIfTrue="1" operator="equal">
      <formula>"SILVER"</formula>
    </cfRule>
    <cfRule type="cellIs" dxfId="192" priority="45" stopIfTrue="1" operator="equal">
      <formula>"BRONS"</formula>
    </cfRule>
  </conditionalFormatting>
  <conditionalFormatting sqref="E21">
    <cfRule type="expression" dxfId="191" priority="40" stopIfTrue="1">
      <formula>NOT(ISERROR(SEARCH("KLASSAD",E21)))</formula>
    </cfRule>
    <cfRule type="expression" dxfId="190" priority="41" stopIfTrue="1">
      <formula>NOT(ISERROR(SEARCH("BRONS",E21)))</formula>
    </cfRule>
    <cfRule type="expression" dxfId="189" priority="42" stopIfTrue="1">
      <formula>NOT(ISERROR(SEARCH("GULD",E21)))</formula>
    </cfRule>
  </conditionalFormatting>
  <conditionalFormatting sqref="E16">
    <cfRule type="expression" dxfId="188" priority="37" stopIfTrue="1">
      <formula>NOT(ISERROR(SEARCH("KLASSAD",E16)))</formula>
    </cfRule>
    <cfRule type="expression" dxfId="187" priority="38" stopIfTrue="1">
      <formula>NOT(ISERROR(SEARCH("BRONS",E16)))</formula>
    </cfRule>
    <cfRule type="expression" dxfId="186" priority="39" stopIfTrue="1">
      <formula>NOT(ISERROR(SEARCH("GULD",E16)))</formula>
    </cfRule>
  </conditionalFormatting>
  <conditionalFormatting sqref="E20">
    <cfRule type="expression" dxfId="185" priority="34" stopIfTrue="1">
      <formula>NOT(ISERROR(SEARCH("KLASSAD",E20)))</formula>
    </cfRule>
    <cfRule type="expression" dxfId="184" priority="35" stopIfTrue="1">
      <formula>NOT(ISERROR(SEARCH("BRONS",E20)))</formula>
    </cfRule>
    <cfRule type="expression" dxfId="183" priority="36" stopIfTrue="1">
      <formula>NOT(ISERROR(SEARCH("GULD",E20)))</formula>
    </cfRule>
  </conditionalFormatting>
  <conditionalFormatting sqref="E24">
    <cfRule type="expression" dxfId="182" priority="31" stopIfTrue="1">
      <formula>NOT(ISERROR(SEARCH("KLASSAD",E24)))</formula>
    </cfRule>
    <cfRule type="expression" dxfId="181" priority="32" stopIfTrue="1">
      <formula>NOT(ISERROR(SEARCH("BRONS",E24)))</formula>
    </cfRule>
    <cfRule type="expression" dxfId="180" priority="33" stopIfTrue="1">
      <formula>NOT(ISERROR(SEARCH("GULD",E24)))</formula>
    </cfRule>
  </conditionalFormatting>
  <conditionalFormatting sqref="E25">
    <cfRule type="expression" dxfId="179" priority="28" stopIfTrue="1">
      <formula>NOT(ISERROR(SEARCH("KLASSAD",E25)))</formula>
    </cfRule>
    <cfRule type="expression" dxfId="178" priority="29" stopIfTrue="1">
      <formula>NOT(ISERROR(SEARCH("BRONS",E25)))</formula>
    </cfRule>
    <cfRule type="expression" dxfId="177" priority="30" stopIfTrue="1">
      <formula>NOT(ISERROR(SEARCH("GULD",E25)))</formula>
    </cfRule>
  </conditionalFormatting>
  <conditionalFormatting sqref="E26">
    <cfRule type="expression" dxfId="176" priority="25" stopIfTrue="1">
      <formula>NOT(ISERROR(SEARCH("KLASSAD",E26)))</formula>
    </cfRule>
    <cfRule type="expression" dxfId="175" priority="26" stopIfTrue="1">
      <formula>NOT(ISERROR(SEARCH("BRONS",E26)))</formula>
    </cfRule>
    <cfRule type="expression" dxfId="174" priority="27" stopIfTrue="1">
      <formula>NOT(ISERROR(SEARCH("GULD",E26)))</formula>
    </cfRule>
  </conditionalFormatting>
  <conditionalFormatting sqref="G16">
    <cfRule type="cellIs" dxfId="173" priority="22" stopIfTrue="1" operator="equal">
      <formula>"GULD"</formula>
    </cfRule>
    <cfRule type="cellIs" dxfId="172" priority="23" stopIfTrue="1" operator="equal">
      <formula>"SILVER"</formula>
    </cfRule>
    <cfRule type="cellIs" dxfId="171" priority="24" stopIfTrue="1" operator="equal">
      <formula>"BRONS"</formula>
    </cfRule>
  </conditionalFormatting>
  <conditionalFormatting sqref="G16">
    <cfRule type="expression" dxfId="170" priority="19" stopIfTrue="1">
      <formula>NOT(ISERROR(SEARCH("KLASSAD",G16)))</formula>
    </cfRule>
    <cfRule type="expression" dxfId="169" priority="20" stopIfTrue="1">
      <formula>NOT(ISERROR(SEARCH("BRONS",G16)))</formula>
    </cfRule>
    <cfRule type="expression" dxfId="168" priority="21" stopIfTrue="1">
      <formula>NOT(ISERROR(SEARCH("GULD",G16)))</formula>
    </cfRule>
  </conditionalFormatting>
  <conditionalFormatting sqref="G25">
    <cfRule type="cellIs" dxfId="167" priority="16" stopIfTrue="1" operator="equal">
      <formula>"GULD"</formula>
    </cfRule>
    <cfRule type="cellIs" dxfId="166" priority="17" stopIfTrue="1" operator="equal">
      <formula>"SILVER"</formula>
    </cfRule>
    <cfRule type="cellIs" dxfId="165" priority="18" stopIfTrue="1" operator="equal">
      <formula>"BRONS"</formula>
    </cfRule>
  </conditionalFormatting>
  <conditionalFormatting sqref="G25">
    <cfRule type="expression" dxfId="164" priority="13" stopIfTrue="1">
      <formula>NOT(ISERROR(SEARCH("KLASSAD",G25)))</formula>
    </cfRule>
    <cfRule type="expression" dxfId="163" priority="14" stopIfTrue="1">
      <formula>NOT(ISERROR(SEARCH("BRONS",G25)))</formula>
    </cfRule>
    <cfRule type="expression" dxfId="162" priority="15" stopIfTrue="1">
      <formula>NOT(ISERROR(SEARCH("GULD",G25)))</formula>
    </cfRule>
  </conditionalFormatting>
  <conditionalFormatting sqref="H12">
    <cfRule type="cellIs" dxfId="161" priority="10" stopIfTrue="1" operator="equal">
      <formula>"GULD"</formula>
    </cfRule>
    <cfRule type="cellIs" dxfId="160" priority="11" stopIfTrue="1" operator="equal">
      <formula>"SILVER"</formula>
    </cfRule>
    <cfRule type="cellIs" dxfId="159" priority="12" stopIfTrue="1" operator="equal">
      <formula>"BRONS"</formula>
    </cfRule>
  </conditionalFormatting>
  <conditionalFormatting sqref="H12">
    <cfRule type="expression" dxfId="158" priority="7" stopIfTrue="1">
      <formula>NOT(ISERROR(SEARCH("KLASSAD",H12)))</formula>
    </cfRule>
    <cfRule type="expression" dxfId="157" priority="8" stopIfTrue="1">
      <formula>NOT(ISERROR(SEARCH("BRONS",H12)))</formula>
    </cfRule>
    <cfRule type="expression" dxfId="156" priority="9" stopIfTrue="1">
      <formula>NOT(ISERROR(SEARCH("GULD",H12)))</formula>
    </cfRule>
  </conditionalFormatting>
  <conditionalFormatting sqref="E17">
    <cfRule type="cellIs" dxfId="155" priority="4" stopIfTrue="1" operator="equal">
      <formula>"GULD"</formula>
    </cfRule>
    <cfRule type="cellIs" dxfId="154" priority="5" stopIfTrue="1" operator="equal">
      <formula>"SILVER"</formula>
    </cfRule>
    <cfRule type="cellIs" dxfId="153" priority="6" stopIfTrue="1" operator="equal">
      <formula>"BRONS"</formula>
    </cfRule>
  </conditionalFormatting>
  <conditionalFormatting sqref="E17">
    <cfRule type="expression" dxfId="152" priority="1" stopIfTrue="1">
      <formula>NOT(ISERROR(SEARCH("KLASSAD",E17)))</formula>
    </cfRule>
    <cfRule type="expression" dxfId="151" priority="2" stopIfTrue="1">
      <formula>NOT(ISERROR(SEARCH("BRONS",E17)))</formula>
    </cfRule>
    <cfRule type="expression" dxfId="150" priority="3" stopIfTrue="1">
      <formula>NOT(ISERROR(SEARCH("GULD",E17)))</formula>
    </cfRule>
  </conditionalFormatting>
  <dataValidations xWindow="328" yWindow="694" count="15">
    <dataValidation type="list" showInputMessage="1" showErrorMessage="1" errorTitle="Fel inmatning" error="Endast klass A-D är giltiga!_x000a__x000a_Skriv med VERSALER" prompt="I BBR finns inga krav på dokumentation. KLASSAD accepteras i 2.0 nyproduktion." sqref="C25">
      <formula1>$AA$9:$AA$12</formula1>
    </dataValidation>
    <dataValidation type="list" showInputMessage="1" showErrorMessage="1" errorTitle="Fel inmatning" error="Endast klass A-D är giltiga!_x000a__x000a_Skriv med VERSALER" prompt="Kraven på dagsljus i BBR är något annorlunda formulerade än BRONS i MB. KLASSAD accepteras i 2.0 på indikator och rum med redovisning av uppfyllt myndighetskrav. " sqref="C23">
      <formula1>$AA$9:$AA$12</formula1>
    </dataValidation>
    <dataValidation type="list" showInputMessage="1" showErrorMessage="1" errorTitle="Fel inmatning" error="Endast klass A-D är giltiga!_x000a__x000a_Skriv med VERSALER" prompt="I BBR saknas krav på termiskt klimat sommartid men den hänvisar till Socialstyrelsen och Arbetsmiljöverket. KLASSAD accepteras i 2.0 på indikator och rum med redovisning av uppfyllda myndighetskrav" sqref="C22">
      <formula1>$AA$9:$AA$12</formula1>
    </dataValidation>
    <dataValidation type="list" showInputMessage="1" showErrorMessage="1" errorTitle="Fel inmatning" error="Endast klass A-D är giltiga!_x000a__x000a_Skriv med VERSALER" prompt="I BBR finns krav på högsta energi-användning, dvs KLASSAD accepteras  inte för nyproducerade byggnader" sqref="C12">
      <formula1>$AA$9:$AA$11</formula1>
    </dataValidation>
    <dataValidation type="list" showInputMessage="1" showErrorMessage="1" errorTitle="Fel inmatning" error="Endast klass A-D är giltiga!_x000a__x000a_Skriv med VERSALER" prompt="I BBR finns krav för elvärmda byggnader, detta är inte direkt jämförbart med MBs krav. KLASSAD accepteras i 2.0." sqref="C13">
      <formula1>$AA$9:$AA$12</formula1>
    </dataValidation>
    <dataValidation type="list" showInputMessage="1" showErrorMessage="1" errorTitle="Fel inmatning" error="Endast klass A-D är giltiga!_x000a__x000a_Skriv med VERSALER" prompt="I BBR finns inte kvantifierbart krav på solvärmelast. KLASSAD accepteras i 2.0 för nyproduktion." sqref="C14">
      <formula1>$AA$9:$AA$12</formula1>
    </dataValidation>
    <dataValidation type="list" showInputMessage="1" showErrorMessage="1" errorTitle="Fel inmatning" error="Endast klass A-D är giltiga!_x000a__x000a_Skriv med VERSALER" prompt="I BBR finns inga krav på energislag. KLASSAD accepteras i 2.0 nyproduktion." sqref="C15">
      <formula1>$AA$9:$AA$12</formula1>
    </dataValidation>
    <dataValidation type="list" showInputMessage="1" showErrorMessage="1" errorTitle="Fel inmatning" error="Endast klass A-D är giltiga!_x000a__x000a_Skriv med VERSALER" prompt="I BBR finns krav på ljudmiljö. KLASSAD accepteras därför inte i nyproduktion." sqref="C16">
      <formula1>$AA$9:$AA$11</formula1>
    </dataValidation>
    <dataValidation type="list" showInputMessage="1" showErrorMessage="1" errorTitle="Fel inmatning" error="Endast klass A-D är giltiga!_x000a__x000a_Skriv med VERSALER" prompt="BRONS-kravet i MB är något hårdare än kravet i BBR. KLASSAD accepteras i 2.0 med redovisning av uppfyllt myndighetskrav." sqref="C17">
      <formula1>$AA$9:$AA$12</formula1>
    </dataValidation>
    <dataValidation type="list" showInputMessage="1" showErrorMessage="1" errorTitle="Fel inmatning" error="Endast klass A-D är giltiga!_x000a__x000a_Skriv med VERSALER" prompt="I BBR finns krav på uteluftflöde. För lokalbyggnader hänvisar BBR till Arbetsmiljöverket. KLASSAD accepteras därför inte i nyproduktion." sqref="C18">
      <formula1>$AA$9:$AA$11</formula1>
    </dataValidation>
    <dataValidation type="list" showInputMessage="1" showErrorMessage="1" errorTitle="Fel inmatning" error="Endast klass A-D är giltiga!_x000a__x000a_Skriv med VERSALER" prompt="Lägsta betyg i MB är BRONS oavsett kvävedioxidhalt" sqref="C19">
      <formula1>$AA$9:$AA$11</formula1>
    </dataValidation>
    <dataValidation type="list" showInputMessage="1" showErrorMessage="1" errorTitle="Fel inmatning" error="Endast klass A-D är giltiga!_x000a__x000a_Skriv med VERSALER" prompt="I BBR finns krav på fuktsäkerhet. KLASSAD accepteras därför inte i nyproduktion." sqref="C20">
      <formula1>$AA$9:$AA$11</formula1>
    </dataValidation>
    <dataValidation type="list" showInputMessage="1" showErrorMessage="1" errorTitle="Fel inmatning" error="Endast klass A-D är giltiga!_x000a__x000a_Skriv med VERSALER" prompt="Kraven på termiskt klimat vintertid i BBR är något annorlunda formulerade än BRONS i MB. KLASSAD accepteras  i 2.0 på rum och indikator med redovisning av uppfyllt myndighetskrav. " sqref="C21">
      <formula1>$AA$9:$AA$12</formula1>
    </dataValidation>
    <dataValidation type="list" showInputMessage="1" showErrorMessage="1" errorTitle="Fel inmatning" error="Endast klass A-D är giltiga!_x000a__x000a_Skriv med VERSALER" prompt="I BBR finns krav på minskning av risk för legionellatillväxt och spridning. KLASSAD accepteras därför inte i nyproduktion" sqref="C24">
      <formula1>$AA$9:$AA$11</formula1>
    </dataValidation>
    <dataValidation type="list" showInputMessage="1" showErrorMessage="1" errorTitle="Fel inmatning" error="Endast klass A-D är giltiga!_x000a__x000a_Skriv med VERSALER" prompt="BBR-krav saknas, KLASSAD finns inte." sqref="C26">
      <formula1>$AA$9:$AA$11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9"/>
  <sheetViews>
    <sheetView showGridLines="0" zoomScaleNormal="100" workbookViewId="0">
      <selection activeCell="C11" sqref="C11"/>
    </sheetView>
  </sheetViews>
  <sheetFormatPr defaultRowHeight="15" x14ac:dyDescent="0.2"/>
  <cols>
    <col min="1" max="1" width="1.42578125" style="2" customWidth="1"/>
    <col min="2" max="2" width="28.7109375" style="6" customWidth="1"/>
    <col min="3" max="3" width="11.140625" style="6" customWidth="1"/>
    <col min="4" max="4" width="15.85546875" style="6" customWidth="1"/>
    <col min="5" max="5" width="10.7109375" style="6" customWidth="1"/>
    <col min="6" max="6" width="9.28515625" style="6" customWidth="1"/>
    <col min="7" max="7" width="11.28515625" style="6" customWidth="1"/>
    <col min="8" max="8" width="12.42578125" style="6" customWidth="1"/>
    <col min="9" max="9" width="2" style="2" customWidth="1"/>
    <col min="10" max="10" width="22.42578125" style="2" customWidth="1"/>
    <col min="11" max="11" width="7" style="2" hidden="1" customWidth="1"/>
    <col min="12" max="12" width="9.5703125" style="2" hidden="1" customWidth="1"/>
    <col min="13" max="13" width="4.5703125" style="3" hidden="1" customWidth="1"/>
    <col min="14" max="14" width="2.42578125" style="2" hidden="1" customWidth="1"/>
    <col min="15" max="15" width="3.140625" style="2" hidden="1" customWidth="1"/>
    <col min="16" max="17" width="3.85546875" style="2" hidden="1" customWidth="1"/>
    <col min="18" max="19" width="3.5703125" style="2" hidden="1" customWidth="1"/>
    <col min="20" max="20" width="4.140625" style="2" hidden="1" customWidth="1"/>
    <col min="21" max="21" width="6.140625" style="2" hidden="1" customWidth="1"/>
    <col min="22" max="23" width="4.7109375" style="2" hidden="1" customWidth="1"/>
    <col min="24" max="24" width="4.28515625" style="2" hidden="1" customWidth="1"/>
    <col min="25" max="25" width="3.7109375" style="2" hidden="1" customWidth="1"/>
    <col min="26" max="26" width="0.140625" style="2" hidden="1" customWidth="1"/>
    <col min="27" max="27" width="8.85546875" style="4" hidden="1" customWidth="1"/>
    <col min="28" max="28" width="4.5703125" style="5" hidden="1" customWidth="1"/>
    <col min="29" max="29" width="14.28515625" style="5" hidden="1" customWidth="1"/>
    <col min="30" max="31" width="8.85546875" style="5" hidden="1" customWidth="1"/>
    <col min="32" max="32" width="0.5703125" style="5" hidden="1" customWidth="1"/>
    <col min="33" max="33" width="8.85546875" style="2" hidden="1" customWidth="1"/>
    <col min="34" max="34" width="9.140625" style="2" customWidth="1"/>
    <col min="35" max="35" width="8" style="2" customWidth="1"/>
    <col min="36" max="36" width="9.140625" style="2"/>
    <col min="37" max="37" width="9.140625" style="37"/>
    <col min="38" max="49" width="9.140625" style="38"/>
    <col min="50" max="16384" width="9.140625" style="6"/>
  </cols>
  <sheetData>
    <row r="1" spans="1:49" ht="33" customHeight="1" x14ac:dyDescent="0.4">
      <c r="B1" s="7" t="s">
        <v>85</v>
      </c>
      <c r="C1" s="7"/>
      <c r="D1" s="7"/>
      <c r="E1" s="2"/>
      <c r="F1" s="2"/>
      <c r="G1" s="2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ht="18" customHeight="1" x14ac:dyDescent="0.2">
      <c r="B2" s="133"/>
      <c r="C2" s="133"/>
      <c r="D2" s="133"/>
      <c r="E2" s="133"/>
      <c r="F2" s="133"/>
      <c r="G2" s="2"/>
      <c r="H2" s="2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49" ht="28.5" customHeight="1" x14ac:dyDescent="0.2">
      <c r="B3" s="133"/>
      <c r="C3" s="133"/>
      <c r="D3" s="133"/>
      <c r="E3" s="133"/>
      <c r="F3" s="133"/>
      <c r="G3" s="2"/>
      <c r="H3" s="2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ht="21.75" customHeight="1" x14ac:dyDescent="0.2">
      <c r="B4" s="133"/>
      <c r="C4" s="133"/>
      <c r="D4" s="133"/>
      <c r="E4" s="133"/>
      <c r="F4" s="133"/>
      <c r="G4" s="2"/>
      <c r="H4" s="2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x14ac:dyDescent="0.2">
      <c r="B5" s="1" t="s">
        <v>52</v>
      </c>
      <c r="C5" s="146"/>
      <c r="D5" s="147"/>
      <c r="E5" s="148"/>
      <c r="F5" s="2"/>
      <c r="G5" s="2"/>
      <c r="H5" s="2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49" x14ac:dyDescent="0.2">
      <c r="B6" s="9" t="s">
        <v>51</v>
      </c>
      <c r="C6" s="146"/>
      <c r="D6" s="147"/>
      <c r="E6" s="148"/>
      <c r="F6" s="2"/>
      <c r="G6" s="2"/>
      <c r="H6" s="2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15.75" customHeight="1" x14ac:dyDescent="0.25">
      <c r="B7" s="9" t="s">
        <v>53</v>
      </c>
      <c r="C7" s="149"/>
      <c r="D7" s="150"/>
      <c r="E7" s="151"/>
      <c r="F7" s="10"/>
      <c r="G7" s="10"/>
      <c r="H7" s="2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 ht="14.25" customHeight="1" thickBot="1" x14ac:dyDescent="0.25">
      <c r="A8" s="8"/>
      <c r="B8" s="12"/>
      <c r="C8" s="2"/>
      <c r="D8" s="2"/>
      <c r="E8" s="2"/>
      <c r="F8" s="2"/>
      <c r="G8" s="2"/>
      <c r="H8" s="2"/>
      <c r="R8" s="8"/>
      <c r="S8" s="8"/>
      <c r="T8" s="8"/>
      <c r="U8" s="8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49" x14ac:dyDescent="0.2">
      <c r="A9" s="8"/>
      <c r="B9" s="152" t="s">
        <v>84</v>
      </c>
      <c r="C9" s="153"/>
      <c r="D9" s="153" t="s">
        <v>2</v>
      </c>
      <c r="E9" s="153"/>
      <c r="F9" s="156" t="s">
        <v>1</v>
      </c>
      <c r="G9" s="156"/>
      <c r="H9" s="158" t="s">
        <v>0</v>
      </c>
      <c r="R9" s="8"/>
      <c r="S9" s="8"/>
      <c r="T9" s="8"/>
      <c r="U9" s="8"/>
      <c r="AA9" s="11" t="s">
        <v>10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49" ht="15" customHeight="1" thickBot="1" x14ac:dyDescent="0.25">
      <c r="A10" s="8"/>
      <c r="B10" s="154"/>
      <c r="C10" s="155"/>
      <c r="D10" s="155"/>
      <c r="E10" s="155"/>
      <c r="F10" s="157"/>
      <c r="G10" s="157"/>
      <c r="H10" s="159"/>
      <c r="R10" s="8"/>
      <c r="S10" s="8"/>
      <c r="T10" s="8"/>
      <c r="U10" s="8"/>
      <c r="AA10" s="11" t="s">
        <v>5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1:49" ht="18.75" customHeight="1" thickBot="1" x14ac:dyDescent="0.25">
      <c r="A11" s="8"/>
      <c r="B11" s="78" t="s">
        <v>49</v>
      </c>
      <c r="C11" s="91" t="s">
        <v>16</v>
      </c>
      <c r="D11" s="85" t="s">
        <v>4</v>
      </c>
      <c r="E11" s="75" t="str">
        <f>IF($C$11=0,"KLASSAD",$C$11)</f>
        <v>BRONS</v>
      </c>
      <c r="F11" s="138" t="s">
        <v>3</v>
      </c>
      <c r="G11" s="136" t="str">
        <f>IF($R$19&gt;0,IF(SUM($O$19:$Q$19)&gt;=$R$19,"BRONS","KLASSAD"),IF($Q$19&gt;0,IF(SUM($O$19:$P$19)&gt;=$Q$19,"SILVER","BRONS"),IF($P$19&gt;0,IF($O$19&gt;=$P$19,"GULD","SILVER"),IF($O$19=3,"GULD",O))))</f>
        <v>BRONS</v>
      </c>
      <c r="H11" s="136" t="str">
        <f>+IF($AF$14="D","BYGGNADS-BETYGET ÄR KLASSAD OCH BYGGNADEN KAN EJ CERTIFERAS",IF($AF$14="C","BRONS",IF($AF$14="B","SILVER","GULD")))</f>
        <v>BRONS</v>
      </c>
      <c r="R11" s="8"/>
      <c r="S11" s="8"/>
      <c r="T11" s="8"/>
      <c r="U11" s="8"/>
      <c r="AA11" s="4" t="s">
        <v>16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 ht="15.75" thickBot="1" x14ac:dyDescent="0.25">
      <c r="B12" s="79" t="s">
        <v>36</v>
      </c>
      <c r="C12" s="91" t="s">
        <v>16</v>
      </c>
      <c r="D12" s="134" t="s">
        <v>33</v>
      </c>
      <c r="E12" s="136" t="str">
        <f>+IF($AC$15="D","KLASSAD",IF($AC$15="C","BRONS",IF($AC$15="B","SILVER","GULD")))</f>
        <v>BRONS</v>
      </c>
      <c r="F12" s="139"/>
      <c r="G12" s="141"/>
      <c r="H12" s="141"/>
      <c r="I12" s="13"/>
      <c r="J12" s="160"/>
      <c r="K12" s="160"/>
      <c r="L12" s="13"/>
      <c r="M12" s="14"/>
      <c r="N12" s="15"/>
      <c r="O12" s="15"/>
      <c r="P12" s="15"/>
      <c r="Q12" s="15"/>
      <c r="R12" s="15"/>
      <c r="S12" s="15"/>
      <c r="T12" s="15"/>
      <c r="U12" s="15"/>
      <c r="V12" s="15"/>
      <c r="AA12" s="4" t="s">
        <v>6</v>
      </c>
      <c r="AB12" s="16"/>
      <c r="AC12" s="17" t="s">
        <v>30</v>
      </c>
      <c r="AD12" s="16"/>
      <c r="AE12" s="16"/>
      <c r="AF12" s="16"/>
      <c r="AG12" s="15"/>
      <c r="AH12" s="15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ht="15.75" thickBot="1" x14ac:dyDescent="0.25">
      <c r="B13" s="80" t="s">
        <v>37</v>
      </c>
      <c r="C13" s="91" t="s">
        <v>10</v>
      </c>
      <c r="D13" s="135"/>
      <c r="E13" s="137"/>
      <c r="F13" s="139"/>
      <c r="G13" s="141"/>
      <c r="H13" s="141"/>
      <c r="I13" s="13"/>
      <c r="J13" s="160"/>
      <c r="K13" s="160"/>
      <c r="L13" s="13"/>
      <c r="M13" s="14"/>
      <c r="O13" s="17"/>
      <c r="P13" s="17"/>
      <c r="Q13" s="17"/>
      <c r="R13" s="17"/>
      <c r="S13" s="17"/>
      <c r="T13" s="17"/>
      <c r="U13" s="17"/>
      <c r="V13" s="15"/>
      <c r="AA13" s="11"/>
      <c r="AB13" s="16" t="s">
        <v>17</v>
      </c>
      <c r="AC13" s="16" t="s">
        <v>2</v>
      </c>
      <c r="AD13" s="16" t="s">
        <v>18</v>
      </c>
      <c r="AE13" s="16" t="s">
        <v>0</v>
      </c>
      <c r="AF13" s="16"/>
      <c r="AG13" s="15"/>
      <c r="AH13" s="15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ht="16.5" thickBot="1" x14ac:dyDescent="0.3">
      <c r="B14" s="81" t="s">
        <v>38</v>
      </c>
      <c r="C14" s="91" t="s">
        <v>5</v>
      </c>
      <c r="D14" s="86" t="s">
        <v>7</v>
      </c>
      <c r="E14" s="77" t="str">
        <f>IF($C$14=0,"KLASSAD",$C$14)</f>
        <v>SILVER</v>
      </c>
      <c r="F14" s="140"/>
      <c r="G14" s="137"/>
      <c r="H14" s="141"/>
      <c r="I14" s="18"/>
      <c r="J14" s="144"/>
      <c r="K14" s="145"/>
      <c r="L14" s="13"/>
      <c r="M14" s="19">
        <v>1</v>
      </c>
      <c r="N14" s="20"/>
      <c r="O14" s="20"/>
      <c r="P14" s="20"/>
      <c r="Q14" s="20"/>
      <c r="R14" s="21"/>
      <c r="S14" s="21"/>
      <c r="T14" s="21"/>
      <c r="U14" s="21"/>
      <c r="V14" s="20"/>
      <c r="W14" s="20"/>
      <c r="X14" s="20"/>
      <c r="Y14" s="20"/>
      <c r="Z14" s="20"/>
      <c r="AA14" s="22" t="str">
        <f t="shared" ref="AA14:AA28" si="0">C11</f>
        <v>BRONS</v>
      </c>
      <c r="AB14" s="23" t="str">
        <f t="shared" ref="AB14:AB28" si="1">IF(AA14="GULD","A",IF(AA14="SILVER","B",(IF(AA14="BRONS","C","D"))))</f>
        <v>C</v>
      </c>
      <c r="AC14" s="23" t="str">
        <f>AB14</f>
        <v>C</v>
      </c>
      <c r="AD14" s="24"/>
      <c r="AE14" s="24" t="str">
        <f>+IF(AD15&gt;AD18,AD15,AD18)</f>
        <v>C</v>
      </c>
      <c r="AF14" s="24" t="str">
        <f>+IF(AE14&gt;AD27,AE14,AD27)</f>
        <v>C</v>
      </c>
      <c r="AG14" s="20"/>
      <c r="AH14" s="20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 ht="16.5" thickBot="1" x14ac:dyDescent="0.3">
      <c r="B15" s="78" t="s">
        <v>39</v>
      </c>
      <c r="C15" s="91" t="s">
        <v>16</v>
      </c>
      <c r="D15" s="85" t="s">
        <v>35</v>
      </c>
      <c r="E15" s="75" t="str">
        <f>IF($C$15=0,"KLASSAD",$C$15)</f>
        <v>BRONS</v>
      </c>
      <c r="F15" s="138" t="s">
        <v>8</v>
      </c>
      <c r="G15" s="136" t="str">
        <f>+IF($V$19&gt;0,IF(SUM($S$19:$U$19)&gt;=$V$19,"BRONS","KLASSAD"),IF($U$19&gt;0,IF(SUM($S$19:$T$19)&gt;=$U$19,"SILVER","BRONS"),IF($T$19&gt;0,IF($S$19&gt;=$T$19,"GULD","SILVER"),IF($S$19=6,"GULD",O))))</f>
        <v>BRONS</v>
      </c>
      <c r="H15" s="141"/>
      <c r="I15" s="18"/>
      <c r="J15" s="145"/>
      <c r="K15" s="145"/>
      <c r="L15" s="13"/>
      <c r="M15" s="19">
        <v>2</v>
      </c>
      <c r="N15" s="20"/>
      <c r="O15" s="20"/>
      <c r="P15" s="20"/>
      <c r="Q15" s="20"/>
      <c r="R15" s="21"/>
      <c r="S15" s="21"/>
      <c r="T15" s="21"/>
      <c r="U15" s="21"/>
      <c r="V15" s="20"/>
      <c r="W15" s="20"/>
      <c r="X15" s="20"/>
      <c r="Y15" s="20"/>
      <c r="Z15" s="20"/>
      <c r="AA15" s="22" t="str">
        <f t="shared" si="0"/>
        <v>BRONS</v>
      </c>
      <c r="AB15" s="23" t="str">
        <f t="shared" si="1"/>
        <v>C</v>
      </c>
      <c r="AC15" s="23" t="str">
        <f>+IF(AB15&gt;AB16,AB15,AB16)</f>
        <v>C</v>
      </c>
      <c r="AD15" s="24" t="str">
        <f>IF(G11="GULD","A",IF(G11="SILVER","B",(IF(G11="BRONS","C","D"))))</f>
        <v>C</v>
      </c>
      <c r="AE15" s="24"/>
      <c r="AF15" s="24"/>
      <c r="AG15" s="20"/>
      <c r="AH15" s="20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ht="16.5" thickBot="1" x14ac:dyDescent="0.3">
      <c r="B16" s="79" t="s">
        <v>40</v>
      </c>
      <c r="C16" s="91" t="s">
        <v>16</v>
      </c>
      <c r="D16" s="134" t="s">
        <v>9</v>
      </c>
      <c r="E16" s="136" t="str">
        <f>+IF($AC$19="A","GULD",IF($AC$19="B","SILVER",IF($AC$19="C","BRONS","KLASSAD")))</f>
        <v>BRONS</v>
      </c>
      <c r="F16" s="139"/>
      <c r="G16" s="141"/>
      <c r="H16" s="141"/>
      <c r="I16" s="18"/>
      <c r="J16" s="145"/>
      <c r="K16" s="145"/>
      <c r="L16" s="13"/>
      <c r="M16" s="19">
        <v>3</v>
      </c>
      <c r="N16" s="20"/>
      <c r="O16" s="20" t="s">
        <v>19</v>
      </c>
      <c r="P16" s="20"/>
      <c r="Q16" s="20"/>
      <c r="R16" s="21"/>
      <c r="S16" s="21"/>
      <c r="T16" s="21"/>
      <c r="U16" s="21"/>
      <c r="V16" s="20"/>
      <c r="W16" s="20"/>
      <c r="X16" s="20"/>
      <c r="Y16" s="20"/>
      <c r="Z16" s="20"/>
      <c r="AA16" s="22" t="str">
        <f t="shared" si="0"/>
        <v>GULD</v>
      </c>
      <c r="AB16" s="23" t="str">
        <f t="shared" si="1"/>
        <v>A</v>
      </c>
      <c r="AC16" s="23"/>
      <c r="AD16" s="24"/>
      <c r="AE16" s="24"/>
      <c r="AF16" s="24"/>
      <c r="AG16" s="20"/>
      <c r="AH16" s="20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 ht="16.5" thickBot="1" x14ac:dyDescent="0.3">
      <c r="B17" s="82" t="s">
        <v>41</v>
      </c>
      <c r="C17" s="91" t="s">
        <v>10</v>
      </c>
      <c r="D17" s="142"/>
      <c r="E17" s="141"/>
      <c r="F17" s="139"/>
      <c r="G17" s="141"/>
      <c r="H17" s="141"/>
      <c r="I17" s="18"/>
      <c r="J17" s="145"/>
      <c r="K17" s="145"/>
      <c r="L17" s="13"/>
      <c r="M17" s="19">
        <v>4</v>
      </c>
      <c r="N17" s="20"/>
      <c r="O17" s="20" t="s">
        <v>3</v>
      </c>
      <c r="P17" s="20"/>
      <c r="Q17" s="20"/>
      <c r="R17" s="21"/>
      <c r="S17" s="21" t="s">
        <v>8</v>
      </c>
      <c r="T17" s="21"/>
      <c r="U17" s="21"/>
      <c r="V17" s="20"/>
      <c r="W17" s="20" t="s">
        <v>20</v>
      </c>
      <c r="X17" s="20"/>
      <c r="Y17" s="20"/>
      <c r="Z17" s="20"/>
      <c r="AA17" s="22" t="str">
        <f t="shared" si="0"/>
        <v>SILVER</v>
      </c>
      <c r="AB17" s="23" t="str">
        <f t="shared" si="1"/>
        <v>B</v>
      </c>
      <c r="AC17" s="23" t="str">
        <f>AB17</f>
        <v>B</v>
      </c>
      <c r="AD17" s="24"/>
      <c r="AE17" s="24"/>
      <c r="AF17" s="24"/>
      <c r="AG17" s="20"/>
      <c r="AH17" s="20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19.5" thickBot="1" x14ac:dyDescent="0.35">
      <c r="B18" s="80" t="s">
        <v>42</v>
      </c>
      <c r="C18" s="91" t="s">
        <v>5</v>
      </c>
      <c r="D18" s="135"/>
      <c r="E18" s="137"/>
      <c r="F18" s="139"/>
      <c r="G18" s="141"/>
      <c r="H18" s="141"/>
      <c r="I18" s="18"/>
      <c r="K18" s="39"/>
      <c r="L18" s="25"/>
      <c r="M18" s="19">
        <v>5</v>
      </c>
      <c r="N18" s="20"/>
      <c r="O18" s="26" t="s">
        <v>21</v>
      </c>
      <c r="P18" s="26" t="s">
        <v>22</v>
      </c>
      <c r="Q18" s="26" t="s">
        <v>23</v>
      </c>
      <c r="R18" s="26" t="s">
        <v>24</v>
      </c>
      <c r="S18" s="27" t="s">
        <v>21</v>
      </c>
      <c r="T18" s="27" t="s">
        <v>22</v>
      </c>
      <c r="U18" s="27" t="s">
        <v>23</v>
      </c>
      <c r="V18" s="27" t="s">
        <v>24</v>
      </c>
      <c r="W18" s="27" t="s">
        <v>21</v>
      </c>
      <c r="X18" s="27" t="s">
        <v>22</v>
      </c>
      <c r="Y18" s="27" t="s">
        <v>23</v>
      </c>
      <c r="Z18" s="27" t="s">
        <v>24</v>
      </c>
      <c r="AA18" s="28" t="str">
        <f t="shared" si="0"/>
        <v>BRONS</v>
      </c>
      <c r="AB18" s="29" t="str">
        <f t="shared" si="1"/>
        <v>C</v>
      </c>
      <c r="AC18" s="29" t="str">
        <f>AB18</f>
        <v>C</v>
      </c>
      <c r="AD18" s="30" t="str">
        <f>IF(G15="GULD","A",IF(G15="SILVER","B",(IF(G15="BRONS","C","D"))))</f>
        <v>C</v>
      </c>
      <c r="AE18" s="31"/>
      <c r="AF18" s="31"/>
      <c r="AG18" s="20"/>
      <c r="AH18" s="20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19.5" thickBot="1" x14ac:dyDescent="0.35">
      <c r="B19" s="83" t="s">
        <v>43</v>
      </c>
      <c r="C19" s="91" t="s">
        <v>10</v>
      </c>
      <c r="D19" s="87" t="s">
        <v>11</v>
      </c>
      <c r="E19" s="75" t="str">
        <f>IF($C$19=0,"KLASSAD",$C$19)</f>
        <v>GULD</v>
      </c>
      <c r="F19" s="139"/>
      <c r="G19" s="141"/>
      <c r="H19" s="141"/>
      <c r="I19" s="18"/>
      <c r="J19" s="74"/>
      <c r="K19" s="39"/>
      <c r="L19" s="25"/>
      <c r="M19" s="19">
        <v>6</v>
      </c>
      <c r="N19" s="20"/>
      <c r="O19" s="31">
        <f>+COUNTIF($E$11:$E$14,"GULD")</f>
        <v>0</v>
      </c>
      <c r="P19" s="31">
        <f>+COUNTIF($E$11:$E$14,"SILVER")</f>
        <v>1</v>
      </c>
      <c r="Q19" s="31">
        <f>+COUNTIF($E$11:$E$14,"BRONS")</f>
        <v>2</v>
      </c>
      <c r="R19" s="31">
        <f>+COUNTIF($E$11:$E$14,"KLASSAD")</f>
        <v>0</v>
      </c>
      <c r="S19" s="21">
        <f>+COUNTIF($E$15:$E$23,"GULD")</f>
        <v>2</v>
      </c>
      <c r="T19" s="21">
        <f>+COUNTIF($E$15:$E$23,"SILVER")</f>
        <v>0</v>
      </c>
      <c r="U19" s="21">
        <f>+COUNTIF($E$15:$E$23,"BRONS")</f>
        <v>4</v>
      </c>
      <c r="V19" s="21">
        <f>+COUNTIF($E$15:$E$23,"KLASSAD")</f>
        <v>0</v>
      </c>
      <c r="W19" s="21">
        <f>+COUNTIF($C$24:$C$25,"GULD")</f>
        <v>1</v>
      </c>
      <c r="X19" s="21">
        <f>+COUNTIF($C$24:$C$25,"SILVER")</f>
        <v>1</v>
      </c>
      <c r="Y19" s="21">
        <f>+COUNTIF($C$24:$C$25,"BRONS")</f>
        <v>0</v>
      </c>
      <c r="Z19" s="21">
        <f>+COUNTIF($E$24:$E$25,"KLASSAD")</f>
        <v>0</v>
      </c>
      <c r="AA19" s="28" t="str">
        <f t="shared" si="0"/>
        <v>BRONS</v>
      </c>
      <c r="AB19" s="29" t="str">
        <f t="shared" si="1"/>
        <v>C</v>
      </c>
      <c r="AC19" s="29" t="str">
        <f>+IF(V21&gt;V22,V21,V22)</f>
        <v>C</v>
      </c>
      <c r="AD19" s="30"/>
      <c r="AE19" s="31"/>
      <c r="AF19" s="31"/>
      <c r="AG19" s="20"/>
      <c r="AH19" s="20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:49" ht="19.5" thickBot="1" x14ac:dyDescent="0.35">
      <c r="B20" s="79" t="s">
        <v>44</v>
      </c>
      <c r="C20" s="91" t="s">
        <v>10</v>
      </c>
      <c r="D20" s="134" t="s">
        <v>12</v>
      </c>
      <c r="E20" s="136" t="str">
        <f>IF($AC$23="D","KLASSAD",IF($AC$23="C","BRONS",IF($AC$23="B","SILVER","GULD")))</f>
        <v>BRONS</v>
      </c>
      <c r="F20" s="139"/>
      <c r="G20" s="141"/>
      <c r="H20" s="141"/>
      <c r="I20" s="18"/>
      <c r="J20" s="162" t="str">
        <f>IF(V19&gt;0.9,"En eller flera indikatorer med myndighetskrav har betyget KLASSAD. Redovisa att myndighets-krav är uppfyllda för att certifiera i Miljöbyggnad "," ")</f>
        <v xml:space="preserve"> </v>
      </c>
      <c r="K20" s="39"/>
      <c r="L20" s="13"/>
      <c r="M20" s="19">
        <v>7</v>
      </c>
      <c r="N20" s="20"/>
      <c r="O20" s="21" t="s">
        <v>26</v>
      </c>
      <c r="P20" s="21" t="s">
        <v>27</v>
      </c>
      <c r="Q20" s="21" t="s">
        <v>28</v>
      </c>
      <c r="R20" s="32" t="s">
        <v>29</v>
      </c>
      <c r="S20" s="21"/>
      <c r="T20" s="21"/>
      <c r="U20" s="21"/>
      <c r="V20" s="20"/>
      <c r="W20" s="20"/>
      <c r="X20" s="20"/>
      <c r="Y20" s="20"/>
      <c r="Z20" s="20"/>
      <c r="AA20" s="28" t="str">
        <f t="shared" si="0"/>
        <v>GULD</v>
      </c>
      <c r="AB20" s="29" t="str">
        <f t="shared" si="1"/>
        <v>A</v>
      </c>
      <c r="AC20" s="29"/>
      <c r="AD20" s="30"/>
      <c r="AE20" s="31"/>
      <c r="AF20" s="31"/>
      <c r="AG20" s="20"/>
      <c r="AH20" s="20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1:49" ht="19.5" thickBot="1" x14ac:dyDescent="0.35">
      <c r="B21" s="80" t="s">
        <v>45</v>
      </c>
      <c r="C21" s="91" t="s">
        <v>16</v>
      </c>
      <c r="D21" s="135"/>
      <c r="E21" s="137"/>
      <c r="F21" s="139"/>
      <c r="G21" s="141"/>
      <c r="H21" s="141"/>
      <c r="I21" s="18"/>
      <c r="J21" s="162"/>
      <c r="K21" s="39"/>
      <c r="L21" s="13"/>
      <c r="M21" s="19">
        <v>8</v>
      </c>
      <c r="N21" s="20"/>
      <c r="O21" s="20"/>
      <c r="P21" s="20"/>
      <c r="Q21" s="21" t="s">
        <v>25</v>
      </c>
      <c r="U21" s="21"/>
      <c r="V21" s="20" t="str">
        <f>+IF(AB19&gt;AB20,AB19,AB20)</f>
        <v>C</v>
      </c>
      <c r="W21" s="20" t="s">
        <v>31</v>
      </c>
      <c r="X21" s="20"/>
      <c r="Y21" s="20"/>
      <c r="Z21" s="20"/>
      <c r="AA21" s="28" t="str">
        <f t="shared" si="0"/>
        <v>SILVER</v>
      </c>
      <c r="AB21" s="29" t="str">
        <f t="shared" si="1"/>
        <v>B</v>
      </c>
      <c r="AC21" s="29"/>
      <c r="AD21" s="30"/>
      <c r="AE21" s="31"/>
      <c r="AF21" s="31"/>
      <c r="AG21" s="20"/>
      <c r="AH21" s="20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ht="19.5" thickBot="1" x14ac:dyDescent="0.35">
      <c r="B22" s="84" t="s">
        <v>46</v>
      </c>
      <c r="C22" s="91" t="s">
        <v>16</v>
      </c>
      <c r="D22" s="88" t="s">
        <v>13</v>
      </c>
      <c r="E22" s="75" t="str">
        <f>IF($C$22=0,"KLASSAD",$C$22)</f>
        <v>BRONS</v>
      </c>
      <c r="F22" s="139"/>
      <c r="G22" s="141"/>
      <c r="H22" s="141"/>
      <c r="I22" s="18"/>
      <c r="J22" s="162"/>
      <c r="K22" s="39"/>
      <c r="L22" s="13"/>
      <c r="M22" s="19">
        <v>9</v>
      </c>
      <c r="N22" s="20"/>
      <c r="O22" s="20"/>
      <c r="P22" s="20"/>
      <c r="Q22" s="21" t="s">
        <v>25</v>
      </c>
      <c r="R22" s="21"/>
      <c r="S22" s="21"/>
      <c r="T22" s="21"/>
      <c r="U22" s="21"/>
      <c r="V22" s="20" t="str">
        <f>+IF(AB20&gt;AB21,AB20,AB21)</f>
        <v>B</v>
      </c>
      <c r="W22" s="20" t="s">
        <v>32</v>
      </c>
      <c r="X22" s="20"/>
      <c r="Y22" s="20"/>
      <c r="Z22" s="20"/>
      <c r="AA22" s="28" t="str">
        <f t="shared" si="0"/>
        <v>GULD</v>
      </c>
      <c r="AB22" s="29" t="str">
        <f t="shared" si="1"/>
        <v>A</v>
      </c>
      <c r="AC22" s="29" t="str">
        <f>AB22</f>
        <v>A</v>
      </c>
      <c r="AD22" s="30"/>
      <c r="AE22" s="31"/>
      <c r="AF22" s="31"/>
      <c r="AG22" s="20"/>
      <c r="AH22" s="20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1:49" ht="19.5" thickBot="1" x14ac:dyDescent="0.35">
      <c r="B23" s="80" t="s">
        <v>50</v>
      </c>
      <c r="C23" s="91" t="s">
        <v>10</v>
      </c>
      <c r="D23" s="89" t="s">
        <v>34</v>
      </c>
      <c r="E23" s="75" t="str">
        <f>IF($C$23=0,"KLASSAD",$C$23)</f>
        <v>GULD</v>
      </c>
      <c r="F23" s="140"/>
      <c r="G23" s="141"/>
      <c r="H23" s="141"/>
      <c r="I23" s="18"/>
      <c r="J23" s="162"/>
      <c r="K23" s="39"/>
      <c r="L23" s="13"/>
      <c r="M23" s="19">
        <v>10</v>
      </c>
      <c r="N23" s="20"/>
      <c r="O23" s="20"/>
      <c r="P23" s="20"/>
      <c r="Q23" s="20"/>
      <c r="R23" s="21"/>
      <c r="S23" s="21"/>
      <c r="T23" s="21"/>
      <c r="U23" s="21"/>
      <c r="V23" s="20"/>
      <c r="W23" s="20"/>
      <c r="X23" s="20"/>
      <c r="Y23" s="20"/>
      <c r="Z23" s="20"/>
      <c r="AA23" s="28" t="str">
        <f t="shared" si="0"/>
        <v>GULD</v>
      </c>
      <c r="AB23" s="29" t="str">
        <f t="shared" si="1"/>
        <v>A</v>
      </c>
      <c r="AC23" s="29" t="str">
        <f>+IF(AB23&gt;AB24,AB23,AB24)</f>
        <v>C</v>
      </c>
      <c r="AD23" s="30"/>
      <c r="AE23" s="31"/>
      <c r="AF23" s="31"/>
      <c r="AG23" s="20"/>
      <c r="AH23" s="20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1:49" ht="19.5" thickBot="1" x14ac:dyDescent="0.35">
      <c r="B24" s="79" t="s">
        <v>47</v>
      </c>
      <c r="C24" s="91" t="s">
        <v>10</v>
      </c>
      <c r="D24" s="90" t="s">
        <v>14</v>
      </c>
      <c r="E24" s="75" t="str">
        <f>IF($C$24=0,"KLASSAD",$C$24)</f>
        <v>GULD</v>
      </c>
      <c r="F24" s="138" t="s">
        <v>20</v>
      </c>
      <c r="G24" s="136" t="str">
        <f>+IF($Z$19&gt;0,IF(SUM($W$19:$Y$19)&gt;=$Z$19,"BRONS","KLASSAD"),IF($Y$19&gt;0,IF(SUM($W$19:$X$19)&gt;=$Y$19,"SILVER","BRONS"),IF($X$19&gt;0,IF($W$19&gt;=$X$19,"GULD","SILVER"),IF($W$19=2,"GULD",0))))</f>
        <v>GULD</v>
      </c>
      <c r="H24" s="141"/>
      <c r="I24" s="18"/>
      <c r="J24" s="74"/>
      <c r="K24" s="39"/>
      <c r="L24" s="13"/>
      <c r="M24" s="19">
        <v>11</v>
      </c>
      <c r="N24" s="20"/>
      <c r="O24" s="20"/>
      <c r="P24" s="20"/>
      <c r="Q24" s="20"/>
      <c r="R24" s="21"/>
      <c r="S24" s="21"/>
      <c r="T24" s="21"/>
      <c r="U24" s="21"/>
      <c r="V24" s="20"/>
      <c r="W24" s="20"/>
      <c r="X24" s="20"/>
      <c r="Y24" s="20"/>
      <c r="Z24" s="20"/>
      <c r="AA24" s="28" t="str">
        <f t="shared" si="0"/>
        <v>BRONS</v>
      </c>
      <c r="AB24" s="29" t="str">
        <f t="shared" si="1"/>
        <v>C</v>
      </c>
      <c r="AC24" s="29"/>
      <c r="AD24" s="30"/>
      <c r="AE24" s="31"/>
      <c r="AF24" s="31"/>
      <c r="AG24" s="20"/>
      <c r="AH24" s="20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</row>
    <row r="25" spans="1:49" ht="19.5" thickBot="1" x14ac:dyDescent="0.35">
      <c r="B25" s="80" t="s">
        <v>48</v>
      </c>
      <c r="C25" s="92" t="s">
        <v>5</v>
      </c>
      <c r="D25" s="89" t="s">
        <v>15</v>
      </c>
      <c r="E25" s="75" t="str">
        <f>IF($C$25=0,"KLASSAD",$C$25)</f>
        <v>SILVER</v>
      </c>
      <c r="F25" s="140"/>
      <c r="G25" s="137"/>
      <c r="H25" s="137"/>
      <c r="I25" s="18"/>
      <c r="J25" s="39"/>
      <c r="K25" s="39"/>
      <c r="L25" s="13"/>
      <c r="M25" s="19">
        <v>12</v>
      </c>
      <c r="N25" s="20"/>
      <c r="O25" s="20"/>
      <c r="P25" s="21"/>
      <c r="Q25" s="21"/>
      <c r="R25" s="21"/>
      <c r="S25" s="21"/>
      <c r="T25" s="21"/>
      <c r="U25" s="21"/>
      <c r="V25" s="20"/>
      <c r="W25" s="20"/>
      <c r="X25" s="20"/>
      <c r="Y25" s="20"/>
      <c r="Z25" s="20"/>
      <c r="AA25" s="28" t="str">
        <f t="shared" si="0"/>
        <v>BRONS</v>
      </c>
      <c r="AB25" s="29" t="str">
        <f t="shared" si="1"/>
        <v>C</v>
      </c>
      <c r="AC25" s="29" t="str">
        <f>AB25</f>
        <v>C</v>
      </c>
      <c r="AD25" s="30"/>
      <c r="AE25" s="31"/>
      <c r="AF25" s="31"/>
      <c r="AG25" s="20"/>
      <c r="AH25" s="20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21" customHeight="1" x14ac:dyDescent="0.3">
      <c r="B26" s="12"/>
      <c r="C26" s="2"/>
      <c r="D26" s="2"/>
      <c r="E26" s="2"/>
      <c r="F26" s="2"/>
      <c r="G26" s="2"/>
      <c r="H26" s="35"/>
      <c r="I26" s="18"/>
      <c r="J26" s="39"/>
      <c r="K26" s="39"/>
      <c r="L26" s="13"/>
      <c r="M26" s="19">
        <v>13</v>
      </c>
      <c r="N26" s="20"/>
      <c r="O26" s="20"/>
      <c r="P26" s="20"/>
      <c r="Q26" s="20"/>
      <c r="R26" s="21"/>
      <c r="S26" s="21"/>
      <c r="T26" s="21"/>
      <c r="U26" s="21"/>
      <c r="V26" s="21"/>
      <c r="W26" s="20"/>
      <c r="X26" s="20"/>
      <c r="Y26" s="20"/>
      <c r="Z26" s="20"/>
      <c r="AA26" s="28" t="str">
        <f t="shared" si="0"/>
        <v>GULD</v>
      </c>
      <c r="AB26" s="29" t="str">
        <f t="shared" si="1"/>
        <v>A</v>
      </c>
      <c r="AC26" s="29" t="str">
        <f>AB26</f>
        <v>A</v>
      </c>
      <c r="AD26" s="30"/>
      <c r="AE26" s="31"/>
      <c r="AF26" s="31"/>
      <c r="AG26" s="20"/>
      <c r="AH26" s="20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ht="18.75" x14ac:dyDescent="0.3">
      <c r="B27" s="36" t="s">
        <v>82</v>
      </c>
      <c r="C27" s="2"/>
      <c r="D27" s="2"/>
      <c r="E27" s="2"/>
      <c r="F27" s="2"/>
      <c r="G27" s="2"/>
      <c r="H27" s="2"/>
      <c r="I27" s="18"/>
      <c r="J27" s="144"/>
      <c r="K27" s="145"/>
      <c r="L27" s="13"/>
      <c r="M27" s="19">
        <v>14</v>
      </c>
      <c r="N27" s="20"/>
      <c r="O27" s="20"/>
      <c r="P27" s="20"/>
      <c r="Q27" s="20"/>
      <c r="R27" s="21"/>
      <c r="S27" s="21"/>
      <c r="T27" s="21"/>
      <c r="U27" s="21"/>
      <c r="V27" s="21"/>
      <c r="W27" s="20"/>
      <c r="X27" s="20"/>
      <c r="Y27" s="20"/>
      <c r="Z27" s="20"/>
      <c r="AA27" s="33" t="str">
        <f t="shared" si="0"/>
        <v>GULD</v>
      </c>
      <c r="AB27" s="34" t="str">
        <f t="shared" si="1"/>
        <v>A</v>
      </c>
      <c r="AC27" s="34" t="str">
        <f>AB27</f>
        <v>A</v>
      </c>
      <c r="AD27" s="34" t="str">
        <f>IF(G24="GULD","A",IF(G24="SILVER","B",(IF(G24="BRONS","C","D"))))</f>
        <v>A</v>
      </c>
      <c r="AE27" s="31"/>
      <c r="AF27" s="31"/>
      <c r="AG27" s="20"/>
      <c r="AH27" s="20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ht="18.75" x14ac:dyDescent="0.3">
      <c r="B28" s="2"/>
      <c r="C28" s="2"/>
      <c r="D28" s="2"/>
      <c r="E28" s="2"/>
      <c r="F28" s="2"/>
      <c r="G28" s="2"/>
      <c r="H28" s="2"/>
      <c r="I28" s="18"/>
      <c r="J28" s="145"/>
      <c r="K28" s="145"/>
      <c r="L28" s="13"/>
      <c r="M28" s="19">
        <v>15</v>
      </c>
      <c r="N28" s="20"/>
      <c r="O28" s="20"/>
      <c r="P28" s="20"/>
      <c r="Q28" s="20"/>
      <c r="R28" s="21"/>
      <c r="S28" s="21"/>
      <c r="T28" s="21"/>
      <c r="U28" s="21"/>
      <c r="V28" s="21"/>
      <c r="W28" s="20"/>
      <c r="X28" s="20"/>
      <c r="Y28" s="20"/>
      <c r="Z28" s="20"/>
      <c r="AA28" s="33" t="str">
        <f t="shared" si="0"/>
        <v>SILVER</v>
      </c>
      <c r="AB28" s="34" t="str">
        <f t="shared" si="1"/>
        <v>B</v>
      </c>
      <c r="AC28" s="34" t="str">
        <f>AB28</f>
        <v>B</v>
      </c>
      <c r="AD28" s="34"/>
      <c r="AE28" s="31"/>
      <c r="AF28" s="31"/>
      <c r="AG28" s="20"/>
      <c r="AH28" s="20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1:49" x14ac:dyDescent="0.2">
      <c r="A29" s="8"/>
      <c r="B29" s="2"/>
      <c r="C29" s="2"/>
      <c r="D29" s="2"/>
      <c r="E29" s="2"/>
      <c r="F29" s="2"/>
      <c r="G29" s="2"/>
      <c r="H29" s="2"/>
      <c r="I29" s="13"/>
      <c r="J29" s="13"/>
      <c r="K29" s="13"/>
      <c r="L29" s="13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1:49" x14ac:dyDescent="0.2">
      <c r="A30" s="8"/>
      <c r="B30" s="2"/>
      <c r="C30" s="2"/>
      <c r="D30" s="2"/>
      <c r="E30" s="2"/>
      <c r="F30" s="2"/>
      <c r="G30" s="2"/>
      <c r="H30" s="2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 x14ac:dyDescent="0.2">
      <c r="B31" s="2"/>
      <c r="C31" s="2"/>
      <c r="D31" s="2"/>
      <c r="E31" s="2"/>
      <c r="F31" s="2"/>
      <c r="G31" s="2"/>
      <c r="H31" s="2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x14ac:dyDescent="0.2">
      <c r="B32" s="2"/>
      <c r="C32" s="2"/>
      <c r="D32" s="2"/>
      <c r="E32" s="2"/>
      <c r="F32" s="2"/>
      <c r="G32" s="2"/>
      <c r="H32" s="2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x14ac:dyDescent="0.2">
      <c r="B33" s="2"/>
      <c r="C33" s="2"/>
      <c r="D33" s="2"/>
      <c r="E33" s="2"/>
      <c r="F33" s="2"/>
      <c r="G33" s="2"/>
      <c r="H33" s="2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x14ac:dyDescent="0.2">
      <c r="B34" s="2"/>
      <c r="C34" s="2"/>
      <c r="D34" s="2"/>
      <c r="E34" s="2"/>
      <c r="F34" s="2"/>
      <c r="G34" s="2"/>
      <c r="H34" s="2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1:49" x14ac:dyDescent="0.2">
      <c r="B35" s="2"/>
      <c r="C35" s="2"/>
      <c r="D35" s="2"/>
      <c r="E35" s="2"/>
      <c r="F35" s="2"/>
      <c r="G35" s="2"/>
      <c r="H35" s="2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1:49" ht="12.75" x14ac:dyDescent="0.2">
      <c r="A36" s="6"/>
      <c r="B36" s="2"/>
      <c r="C36" s="2"/>
      <c r="D36" s="2"/>
      <c r="E36" s="2"/>
      <c r="F36" s="2"/>
      <c r="G36" s="2"/>
      <c r="H36" s="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1:49" ht="12.75" x14ac:dyDescent="0.2">
      <c r="A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ht="12.75" x14ac:dyDescent="0.2">
      <c r="A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ht="12.75" x14ac:dyDescent="0.2">
      <c r="A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</sheetData>
  <sheetProtection algorithmName="SHA-512" hashValue="Wo3f9/+ymP/FsjiJngHvmk3qn1ipXHvsDb7R6kKdhHKt21sPyQqept+5GcP5mjJHSpX2B3GyTeTMKJwY7ntyyQ==" saltValue="FD0LclSlP/tT0BK9esqhAw==" spinCount="100000" sheet="1" objects="1" scenarios="1"/>
  <mergeCells count="25">
    <mergeCell ref="B2:F4"/>
    <mergeCell ref="C6:E6"/>
    <mergeCell ref="C7:E7"/>
    <mergeCell ref="F11:F14"/>
    <mergeCell ref="B9:C10"/>
    <mergeCell ref="D9:E10"/>
    <mergeCell ref="F9:G10"/>
    <mergeCell ref="D12:D13"/>
    <mergeCell ref="E12:E13"/>
    <mergeCell ref="D16:D18"/>
    <mergeCell ref="E16:E18"/>
    <mergeCell ref="D20:D21"/>
    <mergeCell ref="E20:E21"/>
    <mergeCell ref="C5:E5"/>
    <mergeCell ref="H9:H10"/>
    <mergeCell ref="J12:K13"/>
    <mergeCell ref="F24:F25"/>
    <mergeCell ref="G24:G25"/>
    <mergeCell ref="J27:K28"/>
    <mergeCell ref="G15:G23"/>
    <mergeCell ref="J20:J23"/>
    <mergeCell ref="G11:G14"/>
    <mergeCell ref="H11:H25"/>
    <mergeCell ref="J14:K17"/>
    <mergeCell ref="F15:F23"/>
  </mergeCells>
  <conditionalFormatting sqref="C11 C22:C25 C13:C19">
    <cfRule type="cellIs" dxfId="149" priority="150" stopIfTrue="1" operator="equal">
      <formula>"GULD"</formula>
    </cfRule>
    <cfRule type="cellIs" dxfId="148" priority="151" stopIfTrue="1" operator="equal">
      <formula>"SILVER"</formula>
    </cfRule>
  </conditionalFormatting>
  <conditionalFormatting sqref="C11 C22:C25 C13:C19">
    <cfRule type="cellIs" dxfId="147" priority="148" stopIfTrue="1" operator="equal">
      <formula>"BRONS"</formula>
    </cfRule>
  </conditionalFormatting>
  <conditionalFormatting sqref="C12">
    <cfRule type="expression" dxfId="146" priority="75" stopIfTrue="1">
      <formula>NOT(ISERROR(SEARCH("KLASSAD",C12)))</formula>
    </cfRule>
    <cfRule type="expression" dxfId="145" priority="76" stopIfTrue="1">
      <formula>NOT(ISERROR(SEARCH("BRONS",C12)))</formula>
    </cfRule>
    <cfRule type="expression" dxfId="144" priority="77" stopIfTrue="1">
      <formula>NOT(ISERROR(SEARCH("GULD",C12)))</formula>
    </cfRule>
  </conditionalFormatting>
  <conditionalFormatting sqref="C20:C21">
    <cfRule type="cellIs" dxfId="143" priority="72" stopIfTrue="1" operator="equal">
      <formula>"GULD"</formula>
    </cfRule>
    <cfRule type="cellIs" dxfId="142" priority="73" stopIfTrue="1" operator="equal">
      <formula>"SILVER"</formula>
    </cfRule>
    <cfRule type="cellIs" dxfId="141" priority="74" stopIfTrue="1" operator="equal">
      <formula>"BRONS"</formula>
    </cfRule>
  </conditionalFormatting>
  <conditionalFormatting sqref="E11:E12 E14:E15 E22:E25 E19">
    <cfRule type="cellIs" dxfId="140" priority="64" stopIfTrue="1" operator="equal">
      <formula>"GULD"</formula>
    </cfRule>
    <cfRule type="cellIs" dxfId="139" priority="65" stopIfTrue="1" operator="equal">
      <formula>"SILVER"</formula>
    </cfRule>
    <cfRule type="cellIs" dxfId="138" priority="66" stopIfTrue="1" operator="equal">
      <formula>"BRONS"</formula>
    </cfRule>
  </conditionalFormatting>
  <conditionalFormatting sqref="E11">
    <cfRule type="expression" dxfId="137" priority="61" stopIfTrue="1">
      <formula>NOT(ISERROR(SEARCH("KLASSAD",E11)))</formula>
    </cfRule>
    <cfRule type="expression" dxfId="136" priority="62" stopIfTrue="1">
      <formula>NOT(ISERROR(SEARCH("BRONS",E11)))</formula>
    </cfRule>
    <cfRule type="expression" dxfId="135" priority="63" stopIfTrue="1">
      <formula>NOT(ISERROR(SEARCH("GULD",E11)))</formula>
    </cfRule>
  </conditionalFormatting>
  <conditionalFormatting sqref="E12">
    <cfRule type="expression" dxfId="134" priority="58" stopIfTrue="1">
      <formula>NOT(ISERROR(SEARCH("KLASSAD",E12)))</formula>
    </cfRule>
    <cfRule type="expression" dxfId="133" priority="59" stopIfTrue="1">
      <formula>NOT(ISERROR(SEARCH("BRONS",E12)))</formula>
    </cfRule>
    <cfRule type="expression" dxfId="132" priority="60" stopIfTrue="1">
      <formula>NOT(ISERROR(SEARCH("GULD",E12)))</formula>
    </cfRule>
  </conditionalFormatting>
  <conditionalFormatting sqref="E14">
    <cfRule type="expression" dxfId="131" priority="55" stopIfTrue="1">
      <formula>NOT(ISERROR(SEARCH("KLASSAD",E14)))</formula>
    </cfRule>
    <cfRule type="expression" dxfId="130" priority="56" stopIfTrue="1">
      <formula>NOT(ISERROR(SEARCH("BRONS",E14)))</formula>
    </cfRule>
    <cfRule type="expression" dxfId="129" priority="57" stopIfTrue="1">
      <formula>NOT(ISERROR(SEARCH("GULD",E14)))</formula>
    </cfRule>
  </conditionalFormatting>
  <conditionalFormatting sqref="E22">
    <cfRule type="expression" dxfId="128" priority="52" stopIfTrue="1">
      <formula>NOT(ISERROR(SEARCH("KLASSAD",E22)))</formula>
    </cfRule>
    <cfRule type="expression" dxfId="127" priority="53" stopIfTrue="1">
      <formula>NOT(ISERROR(SEARCH("BRONS",E22)))</formula>
    </cfRule>
    <cfRule type="expression" dxfId="126" priority="54" stopIfTrue="1">
      <formula>NOT(ISERROR(SEARCH("GULD",E22)))</formula>
    </cfRule>
  </conditionalFormatting>
  <conditionalFormatting sqref="E20">
    <cfRule type="cellIs" dxfId="125" priority="49" stopIfTrue="1" operator="equal">
      <formula>"GULD"</formula>
    </cfRule>
    <cfRule type="cellIs" dxfId="124" priority="50" stopIfTrue="1" operator="equal">
      <formula>"SILVER"</formula>
    </cfRule>
    <cfRule type="cellIs" dxfId="123" priority="51" stopIfTrue="1" operator="equal">
      <formula>"BRONS"</formula>
    </cfRule>
  </conditionalFormatting>
  <conditionalFormatting sqref="E20">
    <cfRule type="expression" dxfId="122" priority="46" stopIfTrue="1">
      <formula>NOT(ISERROR(SEARCH("KLASSAD",E20)))</formula>
    </cfRule>
    <cfRule type="expression" dxfId="121" priority="47" stopIfTrue="1">
      <formula>NOT(ISERROR(SEARCH("BRONS",E20)))</formula>
    </cfRule>
    <cfRule type="expression" dxfId="120" priority="48" stopIfTrue="1">
      <formula>NOT(ISERROR(SEARCH("GULD",E20)))</formula>
    </cfRule>
  </conditionalFormatting>
  <conditionalFormatting sqref="E15">
    <cfRule type="expression" dxfId="119" priority="43" stopIfTrue="1">
      <formula>NOT(ISERROR(SEARCH("KLASSAD",E15)))</formula>
    </cfRule>
    <cfRule type="expression" dxfId="118" priority="44" stopIfTrue="1">
      <formula>NOT(ISERROR(SEARCH("BRONS",E15)))</formula>
    </cfRule>
    <cfRule type="expression" dxfId="117" priority="45" stopIfTrue="1">
      <formula>NOT(ISERROR(SEARCH("GULD",E15)))</formula>
    </cfRule>
  </conditionalFormatting>
  <conditionalFormatting sqref="E19">
    <cfRule type="expression" dxfId="116" priority="40" stopIfTrue="1">
      <formula>NOT(ISERROR(SEARCH("KLASSAD",E19)))</formula>
    </cfRule>
    <cfRule type="expression" dxfId="115" priority="41" stopIfTrue="1">
      <formula>NOT(ISERROR(SEARCH("BRONS",E19)))</formula>
    </cfRule>
    <cfRule type="expression" dxfId="114" priority="42" stopIfTrue="1">
      <formula>NOT(ISERROR(SEARCH("GULD",E19)))</formula>
    </cfRule>
  </conditionalFormatting>
  <conditionalFormatting sqref="E23">
    <cfRule type="expression" dxfId="113" priority="37" stopIfTrue="1">
      <formula>NOT(ISERROR(SEARCH("KLASSAD",E23)))</formula>
    </cfRule>
    <cfRule type="expression" dxfId="112" priority="38" stopIfTrue="1">
      <formula>NOT(ISERROR(SEARCH("BRONS",E23)))</formula>
    </cfRule>
    <cfRule type="expression" dxfId="111" priority="39" stopIfTrue="1">
      <formula>NOT(ISERROR(SEARCH("GULD",E23)))</formula>
    </cfRule>
  </conditionalFormatting>
  <conditionalFormatting sqref="E24">
    <cfRule type="expression" dxfId="110" priority="34" stopIfTrue="1">
      <formula>NOT(ISERROR(SEARCH("KLASSAD",E24)))</formula>
    </cfRule>
    <cfRule type="expression" dxfId="109" priority="35" stopIfTrue="1">
      <formula>NOT(ISERROR(SEARCH("BRONS",E24)))</formula>
    </cfRule>
    <cfRule type="expression" dxfId="108" priority="36" stopIfTrue="1">
      <formula>NOT(ISERROR(SEARCH("GULD",E24)))</formula>
    </cfRule>
  </conditionalFormatting>
  <conditionalFormatting sqref="E25">
    <cfRule type="expression" dxfId="107" priority="31" stopIfTrue="1">
      <formula>NOT(ISERROR(SEARCH("KLASSAD",E25)))</formula>
    </cfRule>
    <cfRule type="expression" dxfId="106" priority="32" stopIfTrue="1">
      <formula>NOT(ISERROR(SEARCH("BRONS",E25)))</formula>
    </cfRule>
    <cfRule type="expression" dxfId="105" priority="33" stopIfTrue="1">
      <formula>NOT(ISERROR(SEARCH("GULD",E25)))</formula>
    </cfRule>
  </conditionalFormatting>
  <conditionalFormatting sqref="E16">
    <cfRule type="cellIs" dxfId="104" priority="28" stopIfTrue="1" operator="equal">
      <formula>"GULD"</formula>
    </cfRule>
    <cfRule type="cellIs" dxfId="103" priority="29" stopIfTrue="1" operator="equal">
      <formula>"SILVER"</formula>
    </cfRule>
    <cfRule type="cellIs" dxfId="102" priority="30" stopIfTrue="1" operator="equal">
      <formula>"BRONS"</formula>
    </cfRule>
  </conditionalFormatting>
  <conditionalFormatting sqref="E16">
    <cfRule type="expression" dxfId="101" priority="25" stopIfTrue="1">
      <formula>NOT(ISERROR(SEARCH("KLASSAD",E16)))</formula>
    </cfRule>
    <cfRule type="expression" dxfId="100" priority="26" stopIfTrue="1">
      <formula>NOT(ISERROR(SEARCH("BRONS",E16)))</formula>
    </cfRule>
    <cfRule type="expression" dxfId="99" priority="27" stopIfTrue="1">
      <formula>NOT(ISERROR(SEARCH("GULD",E16)))</formula>
    </cfRule>
  </conditionalFormatting>
  <conditionalFormatting sqref="G11">
    <cfRule type="cellIs" dxfId="98" priority="22" stopIfTrue="1" operator="equal">
      <formula>"GULD"</formula>
    </cfRule>
    <cfRule type="cellIs" dxfId="97" priority="23" stopIfTrue="1" operator="equal">
      <formula>"SILVER"</formula>
    </cfRule>
    <cfRule type="cellIs" dxfId="96" priority="24" stopIfTrue="1" operator="equal">
      <formula>"BRONS"</formula>
    </cfRule>
  </conditionalFormatting>
  <conditionalFormatting sqref="G11">
    <cfRule type="expression" dxfId="95" priority="19" stopIfTrue="1">
      <formula>NOT(ISERROR(SEARCH("KLASSAD",G11)))</formula>
    </cfRule>
    <cfRule type="expression" dxfId="94" priority="20" stopIfTrue="1">
      <formula>NOT(ISERROR(SEARCH("BRONS",G11)))</formula>
    </cfRule>
    <cfRule type="expression" dxfId="93" priority="21" stopIfTrue="1">
      <formula>NOT(ISERROR(SEARCH("GULD",G11)))</formula>
    </cfRule>
  </conditionalFormatting>
  <conditionalFormatting sqref="G15">
    <cfRule type="cellIs" dxfId="92" priority="16" stopIfTrue="1" operator="equal">
      <formula>"GULD"</formula>
    </cfRule>
    <cfRule type="cellIs" dxfId="91" priority="17" stopIfTrue="1" operator="equal">
      <formula>"SILVER"</formula>
    </cfRule>
    <cfRule type="cellIs" dxfId="90" priority="18" stopIfTrue="1" operator="equal">
      <formula>"BRONS"</formula>
    </cfRule>
  </conditionalFormatting>
  <conditionalFormatting sqref="G15">
    <cfRule type="expression" dxfId="89" priority="13" stopIfTrue="1">
      <formula>NOT(ISERROR(SEARCH("KLASSAD",G15)))</formula>
    </cfRule>
    <cfRule type="expression" dxfId="88" priority="14" stopIfTrue="1">
      <formula>NOT(ISERROR(SEARCH("BRONS",G15)))</formula>
    </cfRule>
    <cfRule type="expression" dxfId="87" priority="15" stopIfTrue="1">
      <formula>NOT(ISERROR(SEARCH("GULD",G15)))</formula>
    </cfRule>
  </conditionalFormatting>
  <conditionalFormatting sqref="G24">
    <cfRule type="cellIs" dxfId="86" priority="10" stopIfTrue="1" operator="equal">
      <formula>"GULD"</formula>
    </cfRule>
    <cfRule type="cellIs" dxfId="85" priority="11" stopIfTrue="1" operator="equal">
      <formula>"SILVER"</formula>
    </cfRule>
    <cfRule type="cellIs" dxfId="84" priority="12" stopIfTrue="1" operator="equal">
      <formula>"BRONS"</formula>
    </cfRule>
  </conditionalFormatting>
  <conditionalFormatting sqref="G24">
    <cfRule type="expression" dxfId="83" priority="7" stopIfTrue="1">
      <formula>NOT(ISERROR(SEARCH("KLASSAD",G24)))</formula>
    </cfRule>
    <cfRule type="expression" dxfId="82" priority="8" stopIfTrue="1">
      <formula>NOT(ISERROR(SEARCH("BRONS",G24)))</formula>
    </cfRule>
    <cfRule type="expression" dxfId="81" priority="9" stopIfTrue="1">
      <formula>NOT(ISERROR(SEARCH("GULD",G24)))</formula>
    </cfRule>
  </conditionalFormatting>
  <conditionalFormatting sqref="H11">
    <cfRule type="cellIs" dxfId="80" priority="4" stopIfTrue="1" operator="equal">
      <formula>"GULD"</formula>
    </cfRule>
    <cfRule type="cellIs" dxfId="79" priority="5" stopIfTrue="1" operator="equal">
      <formula>"SILVER"</formula>
    </cfRule>
    <cfRule type="cellIs" dxfId="78" priority="6" stopIfTrue="1" operator="equal">
      <formula>"BRONS"</formula>
    </cfRule>
  </conditionalFormatting>
  <conditionalFormatting sqref="H11">
    <cfRule type="expression" dxfId="77" priority="1" stopIfTrue="1">
      <formula>NOT(ISERROR(SEARCH("KLASSAD",H11)))</formula>
    </cfRule>
    <cfRule type="expression" dxfId="76" priority="2" stopIfTrue="1">
      <formula>NOT(ISERROR(SEARCH("BRONS",H11)))</formula>
    </cfRule>
    <cfRule type="expression" dxfId="75" priority="3" stopIfTrue="1">
      <formula>NOT(ISERROR(SEARCH("GULD",H11)))</formula>
    </cfRule>
  </conditionalFormatting>
  <dataValidations xWindow="339" yWindow="699" count="11">
    <dataValidation type="list" showInputMessage="1" showErrorMessage="1" errorTitle="Fel inmatning" error="Endast klass A-D är giltiga!_x000a__x000a_Skriv med VERSALER" prompt="KLASSAD ej accepterad som indikatorbetyg i 2.1 vid nyproduktion." sqref="C23:C25">
      <formula1>$AA$9:$AA$11</formula1>
    </dataValidation>
    <dataValidation type="list" showInputMessage="1" showErrorMessage="1" errorTitle="Fel inmatning" error="Endast klass A-D är giltiga!_x000a__x000a_Skriv med VERSALER" prompt="KLASSAD ej accepterad som indikatorbetyg i 2.1.KLASSAD vid nyproduktion. Finns dessutom BBR-krav på fuktsäkerhet." sqref="C19">
      <formula1>$AA$9:$AA$11</formula1>
    </dataValidation>
    <dataValidation type="list" showInputMessage="1" showErrorMessage="1" errorTitle="Fel inmatning" error="Endast klass A-D är giltiga!_x000a__x000a_Skriv med VERSALER" prompt="Lägsta betyg i MB är BRONS oavsett kvävedioxidhalt" sqref="C18">
      <formula1>$AA$9:$AA$11</formula1>
    </dataValidation>
    <dataValidation type="list" showInputMessage="1" showErrorMessage="1" errorTitle="Fel inmatning" error="Endast klass A-D är giltiga!_x000a__x000a_Skriv med VERSALER" prompt="KLASSAD ej accepterad som indikatorbetyg i 2.1 vid nyproduktion. Finns dessutom BBR-krav på utluftflöde eller hänvisning till Arbetsmiljöverket. " sqref="C17">
      <formula1>$AA$9:$AA$11</formula1>
    </dataValidation>
    <dataValidation type="list" showInputMessage="1" showErrorMessage="1" errorTitle="Fel inmatning" error="Endast klass A-D är giltiga!_x000a__x000a_Skriv med VERSALER" prompt="KLASSAD ej accepterad som indikatorbetyg i 2.1 vid nyproduktion. Finns dessutom BBR-krav på radonhalt." sqref="C16">
      <formula1>$AA$9:$AA$11</formula1>
    </dataValidation>
    <dataValidation type="list" showInputMessage="1" showErrorMessage="1" errorTitle="Fel inmatning" error="Endast klass A-D är giltiga!_x000a__x000a_Skriv med VERSALER" prompt="KLASSAD ej accepterad som indikatorbetyg i 2.1 vid nyproduktion. Finns dessutom BBR-krav på ljudmiljö." sqref="C15">
      <formula1>$AA$9:$AA$11</formula1>
    </dataValidation>
    <dataValidation type="list" showInputMessage="1" showErrorMessage="1" errorTitle="Fel inmatning" error="Endast klass A-D är giltiga!_x000a__x000a_Skriv med VERSALER" prompt="KLASSAD ej accepterad som indikatorbetyg i 2.1 vid nyproduktion" sqref="C14">
      <formula1>$AA$9:$AA$11</formula1>
    </dataValidation>
    <dataValidation type="list" showInputMessage="1" showErrorMessage="1" errorTitle="Fel inmatning" error="Endast klass A-D är giltiga!_x000a__x000a_Skriv med VERSALER" prompt="KLASSAD ej accepterad som indikatorbetyg i 2.1 vid nyproduktion. Rum med betyget KLASSAD accepteras. " sqref="C13">
      <formula1>$AA$9:$AA$11</formula1>
    </dataValidation>
    <dataValidation type="list" showInputMessage="1" showErrorMessage="1" errorTitle="Fel inmatning" error="Endast klass A-D är giltiga!_x000a__x000a_Skriv med VERSALER" prompt="KLASSAD ej accepterad som indikatorbetyg i 2.1 vid nyproduktion. Finns dessutom BBR-krav på energianvändning." sqref="C11">
      <formula1>$AA$9:$AA$11</formula1>
    </dataValidation>
    <dataValidation type="list" showInputMessage="1" showErrorMessage="1" errorTitle="Fel inmatning" error="Endast klass A-D är giltiga!_x000a__x000a_Skriv med VERSALER" prompt="KLASSAD är ej accepterat som indikatorbetyg i 2.1 vid nyproduktion. Accepteras dock för rum om uppfyllt myndighetskrav redovisas. " sqref="C20:C22">
      <formula1>$AA$9:$AA$11</formula1>
    </dataValidation>
    <dataValidation type="list" showInputMessage="1" showErrorMessage="1" errorTitle="Fel inmatning" error="Endast klass A-D är giltiga!_x000a__x000a_Skriv med VERSALER" prompt="KLASSAD ej accepterad som indikatorbetyg i 2.1 vid nyproduktion. " sqref="C12">
      <formula1>$AA$9:$AA$11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3"/>
  <sheetViews>
    <sheetView showGridLines="0" zoomScaleNormal="100" workbookViewId="0">
      <selection activeCell="C15" sqref="C15"/>
    </sheetView>
  </sheetViews>
  <sheetFormatPr defaultRowHeight="15" x14ac:dyDescent="0.25"/>
  <cols>
    <col min="1" max="1" width="1.5703125" style="41" customWidth="1"/>
    <col min="2" max="2" width="1.42578125" style="41" customWidth="1"/>
    <col min="3" max="3" width="26.7109375" style="41" customWidth="1"/>
    <col min="4" max="4" width="10.28515625" style="41" customWidth="1"/>
    <col min="5" max="5" width="17.85546875" style="41" customWidth="1"/>
    <col min="6" max="6" width="11.28515625" style="41" customWidth="1"/>
    <col min="7" max="7" width="9.5703125" style="72" customWidth="1"/>
    <col min="8" max="8" width="10.140625" style="41" customWidth="1"/>
    <col min="9" max="9" width="14.140625" style="73" customWidth="1"/>
    <col min="10" max="10" width="1.28515625" style="73" customWidth="1"/>
    <col min="11" max="11" width="32.5703125" style="73" customWidth="1"/>
    <col min="12" max="12" width="10.42578125" style="45" customWidth="1"/>
    <col min="13" max="13" width="10.28515625" style="41" hidden="1" customWidth="1"/>
    <col min="14" max="14" width="4.85546875" style="41" hidden="1" customWidth="1"/>
    <col min="15" max="15" width="2.28515625" style="42" hidden="1" customWidth="1"/>
    <col min="16" max="17" width="2.140625" style="42" hidden="1" customWidth="1"/>
    <col min="18" max="18" width="2.28515625" style="42" hidden="1" customWidth="1"/>
    <col min="19" max="19" width="2.28515625" style="43" hidden="1" customWidth="1"/>
    <col min="20" max="21" width="2.140625" style="43" hidden="1" customWidth="1"/>
    <col min="22" max="22" width="2.28515625" style="43" hidden="1" customWidth="1"/>
    <col min="23" max="23" width="2.85546875" style="42" hidden="1" customWidth="1"/>
    <col min="24" max="24" width="2.42578125" style="41" hidden="1" customWidth="1"/>
    <col min="25" max="25" width="3" style="41" hidden="1" customWidth="1"/>
    <col min="26" max="26" width="2.42578125" style="41" hidden="1" customWidth="1"/>
    <col min="27" max="27" width="2.5703125" style="41" hidden="1" customWidth="1"/>
    <col min="28" max="28" width="8.28515625" style="41" hidden="1" customWidth="1"/>
    <col min="29" max="29" width="5.42578125" style="41" hidden="1" customWidth="1"/>
    <col min="30" max="30" width="5.28515625" style="41" hidden="1" customWidth="1"/>
    <col min="31" max="31" width="6.140625" style="41" hidden="1" customWidth="1"/>
    <col min="32" max="32" width="4.85546875" style="41" hidden="1" customWidth="1"/>
    <col min="33" max="33" width="3.42578125" style="41" hidden="1" customWidth="1"/>
    <col min="34" max="35" width="9.140625" style="41" hidden="1" customWidth="1"/>
    <col min="36" max="16384" width="9.140625" style="41"/>
  </cols>
  <sheetData>
    <row r="1" spans="1:33" ht="52.5" customHeight="1" x14ac:dyDescent="0.4">
      <c r="A1" s="40"/>
      <c r="B1" s="40"/>
      <c r="C1" s="7" t="s">
        <v>86</v>
      </c>
      <c r="D1" s="7"/>
      <c r="E1" s="7"/>
      <c r="F1" s="2"/>
      <c r="G1" s="2"/>
      <c r="H1" s="2"/>
      <c r="I1" s="6"/>
      <c r="J1" s="40"/>
      <c r="K1" s="40"/>
      <c r="L1" s="40"/>
      <c r="X1" s="42"/>
      <c r="Y1" s="42"/>
      <c r="Z1" s="42"/>
      <c r="AA1" s="42"/>
    </row>
    <row r="2" spans="1:33" ht="17.25" customHeight="1" x14ac:dyDescent="0.25">
      <c r="A2" s="40"/>
      <c r="B2" s="40"/>
      <c r="C2" s="133"/>
      <c r="D2" s="133"/>
      <c r="E2" s="133"/>
      <c r="F2" s="133"/>
      <c r="G2" s="133"/>
      <c r="H2" s="2"/>
      <c r="I2" s="2"/>
      <c r="J2" s="40"/>
      <c r="K2" s="40"/>
      <c r="L2" s="40"/>
      <c r="X2" s="42"/>
      <c r="Y2" s="42"/>
      <c r="Z2" s="42"/>
      <c r="AA2" s="42"/>
    </row>
    <row r="3" spans="1:33" ht="20.25" customHeight="1" x14ac:dyDescent="0.25">
      <c r="A3" s="40"/>
      <c r="B3" s="40"/>
      <c r="C3" s="133"/>
      <c r="D3" s="133"/>
      <c r="E3" s="133"/>
      <c r="F3" s="133"/>
      <c r="G3" s="133"/>
      <c r="H3" s="2"/>
      <c r="I3" s="2"/>
      <c r="J3" s="40"/>
      <c r="K3" s="40"/>
      <c r="L3" s="40"/>
      <c r="X3" s="42"/>
      <c r="Y3" s="42"/>
      <c r="Z3" s="42"/>
      <c r="AA3" s="42"/>
    </row>
    <row r="4" spans="1:33" ht="10.5" customHeight="1" x14ac:dyDescent="0.25">
      <c r="A4" s="40"/>
      <c r="B4" s="40"/>
      <c r="C4" s="133"/>
      <c r="D4" s="133"/>
      <c r="E4" s="133"/>
      <c r="F4" s="133"/>
      <c r="G4" s="133"/>
      <c r="H4" s="2"/>
      <c r="I4" s="2"/>
      <c r="J4" s="40"/>
      <c r="K4" s="40"/>
      <c r="L4" s="40"/>
      <c r="X4" s="42"/>
      <c r="Y4" s="42"/>
      <c r="Z4" s="42"/>
      <c r="AA4" s="42"/>
    </row>
    <row r="5" spans="1:33" x14ac:dyDescent="0.25">
      <c r="A5" s="40"/>
      <c r="B5" s="40"/>
      <c r="C5" s="9" t="s">
        <v>52</v>
      </c>
      <c r="D5" s="146"/>
      <c r="E5" s="147"/>
      <c r="F5" s="148"/>
      <c r="G5" s="2"/>
      <c r="H5" s="2"/>
      <c r="I5" s="2"/>
      <c r="J5" s="40"/>
      <c r="K5" s="40"/>
      <c r="L5" s="40"/>
      <c r="X5" s="42"/>
      <c r="Y5" s="42"/>
      <c r="Z5" s="42"/>
      <c r="AA5" s="42"/>
    </row>
    <row r="6" spans="1:33" x14ac:dyDescent="0.25">
      <c r="A6" s="40"/>
      <c r="B6" s="40"/>
      <c r="C6" s="9" t="s">
        <v>51</v>
      </c>
      <c r="D6" s="146"/>
      <c r="E6" s="147"/>
      <c r="F6" s="148"/>
      <c r="G6" s="2"/>
      <c r="H6" s="2"/>
      <c r="I6" s="2"/>
      <c r="J6" s="40"/>
      <c r="K6" s="40"/>
      <c r="L6" s="40"/>
      <c r="X6" s="42"/>
      <c r="Y6" s="42"/>
      <c r="Z6" s="42"/>
      <c r="AA6" s="42"/>
    </row>
    <row r="7" spans="1:33" ht="18" x14ac:dyDescent="0.25">
      <c r="A7" s="40"/>
      <c r="B7" s="40"/>
      <c r="C7" s="12" t="s">
        <v>53</v>
      </c>
      <c r="D7" s="149"/>
      <c r="E7" s="150"/>
      <c r="F7" s="151"/>
      <c r="G7" s="10"/>
      <c r="H7" s="10"/>
      <c r="I7" s="2"/>
      <c r="J7" s="40"/>
      <c r="K7" s="40"/>
      <c r="L7" s="40"/>
      <c r="X7" s="42"/>
      <c r="Y7" s="42"/>
      <c r="Z7" s="42"/>
      <c r="AA7" s="42"/>
    </row>
    <row r="8" spans="1:33" x14ac:dyDescent="0.25">
      <c r="A8" s="40"/>
      <c r="B8" s="40"/>
      <c r="D8" s="2"/>
      <c r="E8" s="2"/>
      <c r="F8" s="2"/>
      <c r="G8" s="2"/>
      <c r="H8" s="2"/>
      <c r="I8" s="2"/>
      <c r="J8" s="40"/>
      <c r="K8" s="40"/>
      <c r="L8" s="40"/>
      <c r="X8" s="42"/>
      <c r="Y8" s="42"/>
      <c r="Z8" s="42"/>
      <c r="AA8" s="42"/>
    </row>
    <row r="9" spans="1:33" ht="1.5" customHeight="1" thickBot="1" x14ac:dyDescent="0.45">
      <c r="A9" s="40"/>
      <c r="B9" s="40"/>
      <c r="C9" s="7"/>
      <c r="D9" s="7"/>
      <c r="E9" s="7"/>
      <c r="F9" s="2"/>
      <c r="G9" s="2"/>
      <c r="H9" s="2"/>
      <c r="I9" s="6"/>
      <c r="J9" s="40"/>
      <c r="K9" s="40"/>
      <c r="L9" s="40"/>
      <c r="X9" s="42"/>
      <c r="Y9" s="42"/>
      <c r="Z9" s="42"/>
      <c r="AA9" s="42"/>
      <c r="AB9" s="45" t="s">
        <v>10</v>
      </c>
      <c r="AD9" s="45"/>
    </row>
    <row r="10" spans="1:33" ht="15" customHeight="1" x14ac:dyDescent="0.25">
      <c r="A10" s="40"/>
      <c r="B10" s="40"/>
      <c r="C10" s="152" t="s">
        <v>83</v>
      </c>
      <c r="D10" s="153"/>
      <c r="E10" s="153" t="s">
        <v>2</v>
      </c>
      <c r="F10" s="153"/>
      <c r="G10" s="156" t="s">
        <v>1</v>
      </c>
      <c r="H10" s="156"/>
      <c r="I10" s="158" t="s">
        <v>0</v>
      </c>
      <c r="J10" s="40"/>
      <c r="K10" s="40"/>
      <c r="L10" s="40"/>
      <c r="X10" s="42"/>
      <c r="Y10" s="42"/>
      <c r="Z10" s="42"/>
      <c r="AA10" s="42"/>
      <c r="AB10" s="41" t="s">
        <v>5</v>
      </c>
    </row>
    <row r="11" spans="1:33" ht="15.75" customHeight="1" thickBot="1" x14ac:dyDescent="0.3">
      <c r="A11" s="40"/>
      <c r="B11" s="40"/>
      <c r="C11" s="154"/>
      <c r="D11" s="155"/>
      <c r="E11" s="155"/>
      <c r="F11" s="155"/>
      <c r="G11" s="157"/>
      <c r="H11" s="157"/>
      <c r="I11" s="159"/>
      <c r="J11" s="40"/>
      <c r="K11" s="40"/>
      <c r="L11" s="40"/>
      <c r="X11" s="42"/>
      <c r="Y11" s="42"/>
      <c r="Z11" s="42"/>
      <c r="AA11" s="42"/>
      <c r="AB11" s="41" t="s">
        <v>16</v>
      </c>
    </row>
    <row r="12" spans="1:33" s="45" customFormat="1" ht="15.75" thickBot="1" x14ac:dyDescent="0.3">
      <c r="A12" s="40"/>
      <c r="B12" s="40"/>
      <c r="C12" s="78" t="s">
        <v>49</v>
      </c>
      <c r="D12" s="91" t="s">
        <v>16</v>
      </c>
      <c r="E12" s="85" t="s">
        <v>4</v>
      </c>
      <c r="F12" s="75" t="str">
        <f>IF(D12=0,"KLASSAD",D12)</f>
        <v>BRONS</v>
      </c>
      <c r="G12" s="164" t="s">
        <v>3</v>
      </c>
      <c r="H12" s="136" t="str">
        <f>+IF(S19&gt;0,IF(SUM(P19:R19)&gt;=S19,"BRONS","KLASSAD"),IF(R19&gt;0,IF(SUM(P19:Q19)&gt;=R19,"SILVER","BRONS"),IF(Q19&gt;0,IF(P19&gt;=Q19,"GULD","SILVER"),IF(P19=3,"GULD",O))))</f>
        <v>BRONS</v>
      </c>
      <c r="I12" s="136" t="str">
        <f>+IF(AG14="D","BYGGNADS-BETYGET ÄR KLASSAD OCH BYGGNADEN KAN EJ CERTIFERAS UTAN ÅTGÄRDSPLAN",IF(AG14="C","BRONS",IF(AG14="B","SILVER","GULD")))</f>
        <v>BRONS</v>
      </c>
      <c r="J12" s="40"/>
      <c r="K12" s="40"/>
      <c r="L12" s="40"/>
      <c r="M12" s="46"/>
      <c r="O12" s="47"/>
      <c r="P12" s="47"/>
      <c r="Q12" s="47"/>
      <c r="R12" s="47"/>
      <c r="S12" s="47"/>
      <c r="T12" s="47"/>
      <c r="U12" s="47"/>
      <c r="V12" s="47"/>
      <c r="W12" s="47"/>
      <c r="X12" s="42"/>
      <c r="Y12" s="42"/>
      <c r="Z12" s="42"/>
      <c r="AA12" s="42"/>
      <c r="AB12" s="41" t="s">
        <v>6</v>
      </c>
      <c r="AD12" s="41"/>
    </row>
    <row r="13" spans="1:33" s="45" customFormat="1" ht="15.75" thickBot="1" x14ac:dyDescent="0.3">
      <c r="A13" s="40"/>
      <c r="B13" s="40"/>
      <c r="C13" s="79" t="s">
        <v>54</v>
      </c>
      <c r="D13" s="91" t="s">
        <v>10</v>
      </c>
      <c r="E13" s="134" t="s">
        <v>33</v>
      </c>
      <c r="F13" s="136" t="str">
        <f>+IF(AD15="D","KLASSAD",IF(AD15="C","BRONS",IF(AD15="B","SILVER","GULD")))</f>
        <v>BRONS</v>
      </c>
      <c r="G13" s="165"/>
      <c r="H13" s="141"/>
      <c r="I13" s="141"/>
      <c r="J13" s="40"/>
      <c r="K13" s="40"/>
      <c r="L13" s="40"/>
      <c r="M13" s="46"/>
      <c r="O13" s="48"/>
      <c r="P13" s="48"/>
      <c r="Q13" s="48"/>
      <c r="R13" s="48"/>
      <c r="S13" s="48"/>
      <c r="T13" s="48"/>
      <c r="U13" s="48"/>
      <c r="V13" s="48"/>
      <c r="W13" s="47"/>
      <c r="X13" s="42"/>
      <c r="Y13" s="42"/>
      <c r="Z13" s="42"/>
      <c r="AA13" s="42"/>
      <c r="AC13" s="45" t="s">
        <v>17</v>
      </c>
      <c r="AD13" s="45" t="s">
        <v>2</v>
      </c>
      <c r="AE13" s="49" t="s">
        <v>18</v>
      </c>
      <c r="AF13" s="45" t="s">
        <v>0</v>
      </c>
    </row>
    <row r="14" spans="1:33" s="50" customFormat="1" ht="19.5" customHeight="1" thickBot="1" x14ac:dyDescent="0.3">
      <c r="A14" s="40"/>
      <c r="B14" s="40"/>
      <c r="C14" s="80" t="s">
        <v>37</v>
      </c>
      <c r="D14" s="91" t="s">
        <v>16</v>
      </c>
      <c r="E14" s="135"/>
      <c r="F14" s="137"/>
      <c r="G14" s="165"/>
      <c r="H14" s="141"/>
      <c r="I14" s="141"/>
      <c r="J14" s="40"/>
      <c r="K14" s="40"/>
      <c r="L14" s="40"/>
      <c r="M14" s="46"/>
      <c r="N14" s="50">
        <v>1</v>
      </c>
      <c r="O14" s="51"/>
      <c r="P14" s="51"/>
      <c r="Q14" s="51"/>
      <c r="R14" s="51"/>
      <c r="S14" s="52"/>
      <c r="T14" s="52"/>
      <c r="U14" s="52"/>
      <c r="V14" s="52"/>
      <c r="W14" s="51"/>
      <c r="X14" s="51"/>
      <c r="Y14" s="51"/>
      <c r="Z14" s="51"/>
      <c r="AA14" s="51"/>
      <c r="AB14" s="53" t="str">
        <f t="shared" ref="AB14:AB27" si="0">D12</f>
        <v>BRONS</v>
      </c>
      <c r="AC14" s="53" t="str">
        <f t="shared" ref="AC14:AC27" si="1">IF(AB14="GULD","A",IF(AB14="SILVER","B",(IF(AB14="BRONS","C","D"))))</f>
        <v>C</v>
      </c>
      <c r="AD14" s="53" t="str">
        <f>AC14</f>
        <v>C</v>
      </c>
      <c r="AF14" s="50" t="str">
        <f>+IF(AE15&gt;AE18,AE15,AE18)</f>
        <v>C</v>
      </c>
      <c r="AG14" s="50" t="str">
        <f>+IF(AF14&gt;AE27,AF14,AE27)</f>
        <v>C</v>
      </c>
    </row>
    <row r="15" spans="1:33" s="50" customFormat="1" ht="19.5" customHeight="1" thickBot="1" x14ac:dyDescent="0.3">
      <c r="A15" s="40"/>
      <c r="B15" s="40"/>
      <c r="C15" s="81" t="s">
        <v>55</v>
      </c>
      <c r="D15" s="91" t="s">
        <v>5</v>
      </c>
      <c r="E15" s="86" t="s">
        <v>7</v>
      </c>
      <c r="F15" s="77" t="str">
        <f>IF(D15=0,"KLASSAD",D15)</f>
        <v>SILVER</v>
      </c>
      <c r="G15" s="166"/>
      <c r="H15" s="137"/>
      <c r="I15" s="141"/>
      <c r="J15" s="40"/>
      <c r="K15" s="40"/>
      <c r="L15" s="40"/>
      <c r="M15" s="46"/>
      <c r="N15" s="50">
        <v>2</v>
      </c>
      <c r="O15" s="51"/>
      <c r="P15" s="51"/>
      <c r="Q15" s="51"/>
      <c r="R15" s="51"/>
      <c r="S15" s="52"/>
      <c r="T15" s="52"/>
      <c r="U15" s="52"/>
      <c r="V15" s="52"/>
      <c r="W15" s="51"/>
      <c r="X15" s="51"/>
      <c r="Y15" s="51"/>
      <c r="Z15" s="51"/>
      <c r="AA15" s="51"/>
      <c r="AB15" s="50" t="str">
        <f t="shared" si="0"/>
        <v>GULD</v>
      </c>
      <c r="AC15" s="50" t="str">
        <f t="shared" si="1"/>
        <v>A</v>
      </c>
      <c r="AD15" s="50" t="str">
        <f>+IF(AC15&gt;AC16,AC15,AC16)</f>
        <v>C</v>
      </c>
      <c r="AE15" s="50" t="str">
        <f>IF(H12="GULD","A",IF(H12="SILVER","B",(IF(H12="BRONS","C","D"))))</f>
        <v>C</v>
      </c>
    </row>
    <row r="16" spans="1:33" s="50" customFormat="1" ht="18.75" customHeight="1" thickBot="1" x14ac:dyDescent="0.3">
      <c r="A16" s="40"/>
      <c r="B16" s="40"/>
      <c r="C16" s="78" t="s">
        <v>56</v>
      </c>
      <c r="D16" s="91" t="s">
        <v>5</v>
      </c>
      <c r="E16" s="85" t="s">
        <v>57</v>
      </c>
      <c r="F16" s="75" t="str">
        <f>IF(D16=0,"KLASSAD",D16)</f>
        <v>SILVER</v>
      </c>
      <c r="G16" s="164" t="s">
        <v>8</v>
      </c>
      <c r="H16" s="136" t="str">
        <f>+IF(W19&gt;0,IF(SUM(T19:V19)&gt;=W19,"BRONS","KLASSAD"),IF(V19&gt;0,IF(SUM(T19:U19)&gt;=V19,"SILVER","BRONS"),IF(U19&gt;0,IF(T19&gt;=U19,"GULD","SILVER"),IF(T19=6,"GULD",O))))</f>
        <v>SILVER</v>
      </c>
      <c r="I16" s="141"/>
      <c r="J16" s="40"/>
      <c r="K16" s="40"/>
      <c r="L16" s="40"/>
      <c r="M16" s="46"/>
      <c r="N16" s="50">
        <v>3</v>
      </c>
      <c r="O16" s="51"/>
      <c r="P16" s="51" t="s">
        <v>19</v>
      </c>
      <c r="Q16" s="51"/>
      <c r="R16" s="51"/>
      <c r="S16" s="52"/>
      <c r="T16" s="52"/>
      <c r="U16" s="52"/>
      <c r="V16" s="52"/>
      <c r="W16" s="51"/>
      <c r="X16" s="51"/>
      <c r="Y16" s="51"/>
      <c r="Z16" s="51"/>
      <c r="AA16" s="51"/>
      <c r="AB16" s="53" t="str">
        <f t="shared" si="0"/>
        <v>BRONS</v>
      </c>
      <c r="AC16" s="53" t="str">
        <f t="shared" si="1"/>
        <v>C</v>
      </c>
      <c r="AD16" s="53"/>
    </row>
    <row r="17" spans="1:31" s="50" customFormat="1" ht="20.25" customHeight="1" thickBot="1" x14ac:dyDescent="0.3">
      <c r="A17" s="40"/>
      <c r="B17" s="40"/>
      <c r="C17" s="79" t="s">
        <v>58</v>
      </c>
      <c r="D17" s="91" t="s">
        <v>16</v>
      </c>
      <c r="E17" s="134" t="s">
        <v>9</v>
      </c>
      <c r="F17" s="136" t="str">
        <f>+IF(AD19="A","GULD",IF(AD19="B","SILVER",IF(AD19="C","BRONS","KLASSAD")))</f>
        <v>BRONS</v>
      </c>
      <c r="G17" s="165"/>
      <c r="H17" s="141"/>
      <c r="I17" s="141"/>
      <c r="J17" s="40"/>
      <c r="K17" s="40"/>
      <c r="L17" s="40"/>
      <c r="M17" s="46"/>
      <c r="N17" s="50">
        <v>4</v>
      </c>
      <c r="O17" s="51"/>
      <c r="P17" s="54" t="s">
        <v>3</v>
      </c>
      <c r="Q17" s="55"/>
      <c r="R17" s="55"/>
      <c r="S17" s="56"/>
      <c r="T17" s="57" t="s">
        <v>8</v>
      </c>
      <c r="U17" s="58"/>
      <c r="V17" s="58"/>
      <c r="W17" s="59"/>
      <c r="X17" s="54" t="s">
        <v>20</v>
      </c>
      <c r="Y17" s="55"/>
      <c r="Z17" s="55"/>
      <c r="AA17" s="59"/>
      <c r="AB17" s="60" t="str">
        <f t="shared" si="0"/>
        <v>SILVER</v>
      </c>
      <c r="AC17" s="60" t="str">
        <f t="shared" si="1"/>
        <v>B</v>
      </c>
      <c r="AD17" s="60" t="str">
        <f>AC17</f>
        <v>B</v>
      </c>
      <c r="AE17" s="53"/>
    </row>
    <row r="18" spans="1:31" s="50" customFormat="1" ht="18.75" customHeight="1" thickBot="1" x14ac:dyDescent="0.3">
      <c r="A18" s="40"/>
      <c r="B18" s="40"/>
      <c r="C18" s="82" t="s">
        <v>41</v>
      </c>
      <c r="D18" s="91" t="s">
        <v>10</v>
      </c>
      <c r="E18" s="142"/>
      <c r="F18" s="141"/>
      <c r="G18" s="165"/>
      <c r="H18" s="141"/>
      <c r="I18" s="141"/>
      <c r="J18" s="40"/>
      <c r="K18" s="163" t="str">
        <f>IF(W19&gt;0.9,"En eller flera indikatorer med myndighetskrav har betyget KLASSAD. Kontrollera och redovisa att motsvarande myndighetskrav är uppfyllt. Alternativt åtgärda eller redovisa en åtgärdsplan för att certifiera i MB. "," ")</f>
        <v xml:space="preserve"> </v>
      </c>
      <c r="L18" s="40"/>
      <c r="M18" s="46"/>
      <c r="N18" s="50">
        <v>5</v>
      </c>
      <c r="O18" s="51"/>
      <c r="P18" s="61" t="s">
        <v>21</v>
      </c>
      <c r="Q18" s="62" t="s">
        <v>22</v>
      </c>
      <c r="R18" s="62" t="s">
        <v>23</v>
      </c>
      <c r="S18" s="63" t="s">
        <v>24</v>
      </c>
      <c r="T18" s="61" t="s">
        <v>21</v>
      </c>
      <c r="U18" s="62" t="s">
        <v>22</v>
      </c>
      <c r="V18" s="62" t="s">
        <v>23</v>
      </c>
      <c r="W18" s="63" t="s">
        <v>24</v>
      </c>
      <c r="X18" s="61" t="s">
        <v>21</v>
      </c>
      <c r="Y18" s="62" t="s">
        <v>22</v>
      </c>
      <c r="Z18" s="62" t="s">
        <v>23</v>
      </c>
      <c r="AA18" s="63" t="s">
        <v>24</v>
      </c>
      <c r="AB18" s="53" t="str">
        <f t="shared" si="0"/>
        <v>SILVER</v>
      </c>
      <c r="AC18" s="53" t="str">
        <f t="shared" si="1"/>
        <v>B</v>
      </c>
      <c r="AD18" s="53" t="str">
        <f>AC18</f>
        <v>B</v>
      </c>
      <c r="AE18" s="50" t="str">
        <f>IF(H16="GULD","A",IF(H16="SILVER","B",(IF(H16="BRONS","C","D"))))</f>
        <v>B</v>
      </c>
    </row>
    <row r="19" spans="1:31" s="50" customFormat="1" ht="18" customHeight="1" thickBot="1" x14ac:dyDescent="0.3">
      <c r="A19" s="40"/>
      <c r="B19" s="40"/>
      <c r="C19" s="80" t="s">
        <v>59</v>
      </c>
      <c r="D19" s="91" t="s">
        <v>16</v>
      </c>
      <c r="E19" s="135"/>
      <c r="F19" s="137"/>
      <c r="G19" s="165"/>
      <c r="H19" s="141"/>
      <c r="I19" s="141"/>
      <c r="J19" s="40"/>
      <c r="K19" s="163"/>
      <c r="L19" s="40"/>
      <c r="M19" s="46"/>
      <c r="N19" s="50">
        <v>6</v>
      </c>
      <c r="O19" s="51"/>
      <c r="P19" s="64">
        <f>+COUNTIF($F$12:$F$15,"GULD")</f>
        <v>0</v>
      </c>
      <c r="Q19" s="65">
        <f>+COUNTIF($F$12:$F$15,"SILVER")</f>
        <v>1</v>
      </c>
      <c r="R19" s="65">
        <f>+COUNTIF($F$12:$F$15,"BRONS")</f>
        <v>2</v>
      </c>
      <c r="S19" s="66">
        <f>+COUNTIF($F$12:$F$15,"KLASSAD")</f>
        <v>0</v>
      </c>
      <c r="T19" s="67">
        <f>+COUNTIF($F$16:$F$24,"GULD")</f>
        <v>1</v>
      </c>
      <c r="U19" s="68">
        <f>+COUNTIF($F$16:$F$24,"SILVER")</f>
        <v>4</v>
      </c>
      <c r="V19" s="68">
        <f>+COUNTIF($F$16:$F$24,"BRONS")</f>
        <v>1</v>
      </c>
      <c r="W19" s="69">
        <f>+COUNTIF($F$16:$F$24,"KLASSAD")</f>
        <v>0</v>
      </c>
      <c r="X19" s="67">
        <f>+COUNTIF($D$25:$D$25,"GULD")</f>
        <v>0</v>
      </c>
      <c r="Y19" s="67">
        <f>+COUNTIF($D$25:$D$25,"SILVER")</f>
        <v>0</v>
      </c>
      <c r="Z19" s="67">
        <f>+COUNTIF($D$25:$D$25,"BRONS")</f>
        <v>1</v>
      </c>
      <c r="AA19" s="70">
        <f>+COUNTIF($F$25:$F$25,"KLASSAD")</f>
        <v>0</v>
      </c>
      <c r="AB19" s="50" t="str">
        <f t="shared" si="0"/>
        <v>BRONS</v>
      </c>
      <c r="AC19" s="50" t="str">
        <f t="shared" si="1"/>
        <v>C</v>
      </c>
      <c r="AD19" s="50" t="str">
        <f>+IF(W21&gt;W22,W21,W22)</f>
        <v>C</v>
      </c>
    </row>
    <row r="20" spans="1:31" s="50" customFormat="1" ht="18" customHeight="1" thickBot="1" x14ac:dyDescent="0.3">
      <c r="A20" s="40"/>
      <c r="B20" s="40"/>
      <c r="C20" s="83" t="s">
        <v>43</v>
      </c>
      <c r="D20" s="91" t="s">
        <v>5</v>
      </c>
      <c r="E20" s="87" t="s">
        <v>11</v>
      </c>
      <c r="F20" s="75" t="str">
        <f>IF(D20=0,"KLASSAD",D20)</f>
        <v>SILVER</v>
      </c>
      <c r="G20" s="165"/>
      <c r="H20" s="141"/>
      <c r="I20" s="141"/>
      <c r="J20" s="40"/>
      <c r="K20" s="163"/>
      <c r="L20" s="40"/>
      <c r="M20" s="46"/>
      <c r="N20" s="50">
        <v>7</v>
      </c>
      <c r="O20" s="51"/>
      <c r="P20" s="51"/>
      <c r="Q20" s="51"/>
      <c r="R20" s="51"/>
      <c r="S20" s="52"/>
      <c r="T20" s="52"/>
      <c r="U20" s="52"/>
      <c r="V20" s="52"/>
      <c r="W20" s="51"/>
      <c r="X20" s="51"/>
      <c r="Y20" s="51"/>
      <c r="Z20" s="51"/>
      <c r="AA20" s="51"/>
      <c r="AB20" s="50" t="str">
        <f t="shared" si="0"/>
        <v>GULD</v>
      </c>
      <c r="AC20" s="50" t="str">
        <f t="shared" si="1"/>
        <v>A</v>
      </c>
    </row>
    <row r="21" spans="1:31" s="50" customFormat="1" ht="18" customHeight="1" thickBot="1" x14ac:dyDescent="0.3">
      <c r="A21" s="40"/>
      <c r="B21" s="40"/>
      <c r="C21" s="79" t="s">
        <v>44</v>
      </c>
      <c r="D21" s="91" t="s">
        <v>5</v>
      </c>
      <c r="E21" s="134" t="s">
        <v>12</v>
      </c>
      <c r="F21" s="136" t="str">
        <f>IF(AD23="D","KLASSAD",IF(AD23="C","BRONS",IF(AD23="B","SILVER","GULD")))</f>
        <v>SILVER</v>
      </c>
      <c r="G21" s="165"/>
      <c r="H21" s="141"/>
      <c r="I21" s="141"/>
      <c r="J21" s="40"/>
      <c r="K21" s="163"/>
      <c r="L21" s="40"/>
      <c r="M21" s="46"/>
      <c r="N21" s="50">
        <v>8</v>
      </c>
      <c r="O21" s="51"/>
      <c r="P21" s="51"/>
      <c r="Q21" s="51"/>
      <c r="R21" s="51"/>
      <c r="S21" s="52"/>
      <c r="T21" s="52"/>
      <c r="U21" s="52"/>
      <c r="V21" s="52"/>
      <c r="W21" s="51" t="str">
        <f>+IF(AC19&gt;AC20,AC19,AC20)</f>
        <v>C</v>
      </c>
      <c r="X21" s="51"/>
      <c r="Y21" s="51"/>
      <c r="Z21" s="51"/>
      <c r="AA21" s="51"/>
      <c r="AB21" s="53" t="str">
        <f t="shared" si="0"/>
        <v>BRONS</v>
      </c>
      <c r="AC21" s="53" t="str">
        <f t="shared" si="1"/>
        <v>C</v>
      </c>
      <c r="AD21" s="53"/>
    </row>
    <row r="22" spans="1:31" s="50" customFormat="1" ht="17.25" customHeight="1" thickBot="1" x14ac:dyDescent="0.3">
      <c r="A22" s="40"/>
      <c r="B22" s="40"/>
      <c r="C22" s="80" t="s">
        <v>45</v>
      </c>
      <c r="D22" s="91" t="s">
        <v>5</v>
      </c>
      <c r="E22" s="135"/>
      <c r="F22" s="137"/>
      <c r="G22" s="165"/>
      <c r="H22" s="141"/>
      <c r="I22" s="141"/>
      <c r="J22" s="40"/>
      <c r="K22" s="163"/>
      <c r="L22" s="40"/>
      <c r="M22" s="46"/>
      <c r="N22" s="50">
        <v>9</v>
      </c>
      <c r="O22" s="51"/>
      <c r="P22" s="51"/>
      <c r="Q22" s="51"/>
      <c r="R22" s="51"/>
      <c r="S22" s="52"/>
      <c r="T22" s="52"/>
      <c r="U22" s="52"/>
      <c r="V22" s="52"/>
      <c r="W22" s="51" t="str">
        <f>+IF(AC20&gt;AC21,AC20,AC21)</f>
        <v>C</v>
      </c>
      <c r="X22" s="51"/>
      <c r="Y22" s="51"/>
      <c r="Z22" s="51"/>
      <c r="AA22" s="51"/>
      <c r="AB22" s="60" t="str">
        <f t="shared" si="0"/>
        <v>SILVER</v>
      </c>
      <c r="AC22" s="60" t="str">
        <f t="shared" si="1"/>
        <v>B</v>
      </c>
      <c r="AD22" s="60"/>
    </row>
    <row r="23" spans="1:31" s="50" customFormat="1" ht="18" customHeight="1" thickBot="1" x14ac:dyDescent="0.3">
      <c r="A23" s="40"/>
      <c r="B23" s="40"/>
      <c r="C23" s="84" t="s">
        <v>46</v>
      </c>
      <c r="D23" s="91" t="s">
        <v>10</v>
      </c>
      <c r="E23" s="88" t="s">
        <v>13</v>
      </c>
      <c r="F23" s="75" t="str">
        <f>IF(D23=0,"KLASSAD",D23)</f>
        <v>GULD</v>
      </c>
      <c r="G23" s="165"/>
      <c r="H23" s="141"/>
      <c r="I23" s="141"/>
      <c r="J23" s="40"/>
      <c r="K23" s="163"/>
      <c r="L23" s="40"/>
      <c r="M23" s="46"/>
      <c r="N23" s="50">
        <v>10</v>
      </c>
      <c r="O23" s="51"/>
      <c r="P23" s="51"/>
      <c r="Q23" s="51"/>
      <c r="R23" s="51"/>
      <c r="S23" s="52"/>
      <c r="T23" s="52"/>
      <c r="U23" s="52"/>
      <c r="V23" s="52"/>
      <c r="W23" s="51">
        <f>W19+AA19</f>
        <v>0</v>
      </c>
      <c r="X23" s="51"/>
      <c r="Y23" s="51"/>
      <c r="Z23" s="51"/>
      <c r="AA23" s="51"/>
      <c r="AB23" s="50" t="str">
        <f t="shared" si="0"/>
        <v>SILVER</v>
      </c>
      <c r="AC23" s="50" t="str">
        <f t="shared" si="1"/>
        <v>B</v>
      </c>
      <c r="AD23" s="50" t="str">
        <f>+IF(AC23&gt;AC24,AC23,AC24)</f>
        <v>B</v>
      </c>
    </row>
    <row r="24" spans="1:31" s="50" customFormat="1" ht="18" customHeight="1" thickBot="1" x14ac:dyDescent="0.3">
      <c r="A24" s="40"/>
      <c r="B24" s="40"/>
      <c r="C24" s="80" t="s">
        <v>50</v>
      </c>
      <c r="D24" s="91" t="s">
        <v>5</v>
      </c>
      <c r="E24" s="95" t="s">
        <v>34</v>
      </c>
      <c r="F24" s="75" t="str">
        <f>IF(D24=0,"KLASSAD",D24)</f>
        <v>SILVER</v>
      </c>
      <c r="G24" s="166"/>
      <c r="H24" s="141"/>
      <c r="I24" s="141"/>
      <c r="J24" s="40"/>
      <c r="K24" s="163"/>
      <c r="L24" s="40"/>
      <c r="M24" s="46"/>
      <c r="N24" s="50">
        <v>11</v>
      </c>
      <c r="O24" s="51"/>
      <c r="P24" s="51"/>
      <c r="Q24" s="51"/>
      <c r="R24" s="51"/>
      <c r="S24" s="52"/>
      <c r="T24" s="52"/>
      <c r="U24" s="52"/>
      <c r="V24" s="52"/>
      <c r="W24" s="51"/>
      <c r="X24" s="51"/>
      <c r="Y24" s="51"/>
      <c r="Z24" s="51"/>
      <c r="AA24" s="51"/>
      <c r="AB24" s="53" t="str">
        <f t="shared" si="0"/>
        <v>SILVER</v>
      </c>
      <c r="AC24" s="53" t="str">
        <f t="shared" si="1"/>
        <v>B</v>
      </c>
      <c r="AD24" s="53"/>
    </row>
    <row r="25" spans="1:31" s="50" customFormat="1" ht="18" customHeight="1" thickBot="1" x14ac:dyDescent="0.3">
      <c r="A25" s="40"/>
      <c r="B25" s="40"/>
      <c r="C25" s="129" t="s">
        <v>60</v>
      </c>
      <c r="D25" s="92" t="s">
        <v>16</v>
      </c>
      <c r="E25" s="130" t="s">
        <v>61</v>
      </c>
      <c r="F25" s="75" t="str">
        <f>IF(D25=0,"KLASSAD",D25)</f>
        <v>BRONS</v>
      </c>
      <c r="G25" s="128" t="s">
        <v>62</v>
      </c>
      <c r="H25" s="75" t="str">
        <f>F25</f>
        <v>BRONS</v>
      </c>
      <c r="I25" s="137"/>
      <c r="J25" s="40"/>
      <c r="K25" s="40"/>
      <c r="L25" s="40"/>
      <c r="M25" s="46"/>
      <c r="N25" s="50">
        <v>12</v>
      </c>
      <c r="O25" s="51"/>
      <c r="P25" s="51"/>
      <c r="Q25" s="52"/>
      <c r="R25" s="52"/>
      <c r="S25" s="52"/>
      <c r="T25" s="52"/>
      <c r="U25" s="52"/>
      <c r="V25" s="52"/>
      <c r="W25" s="51"/>
      <c r="X25" s="51"/>
      <c r="Y25" s="51"/>
      <c r="Z25" s="51"/>
      <c r="AA25" s="51"/>
      <c r="AB25" s="60" t="str">
        <f t="shared" si="0"/>
        <v>GULD</v>
      </c>
      <c r="AC25" s="60" t="str">
        <f t="shared" si="1"/>
        <v>A</v>
      </c>
      <c r="AD25" s="60" t="str">
        <f>AC25</f>
        <v>A</v>
      </c>
    </row>
    <row r="26" spans="1:31" s="50" customFormat="1" ht="18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6"/>
      <c r="N26" s="50">
        <v>13</v>
      </c>
      <c r="O26" s="51"/>
      <c r="P26" s="51"/>
      <c r="Q26" s="51"/>
      <c r="R26" s="51"/>
      <c r="S26" s="52"/>
      <c r="T26" s="52"/>
      <c r="U26" s="52"/>
      <c r="V26" s="52"/>
      <c r="W26" s="51"/>
      <c r="X26" s="51"/>
      <c r="Y26" s="51"/>
      <c r="Z26" s="51"/>
      <c r="AA26" s="51"/>
      <c r="AB26" s="60" t="str">
        <f t="shared" si="0"/>
        <v>SILVER</v>
      </c>
      <c r="AC26" s="60" t="str">
        <f t="shared" si="1"/>
        <v>B</v>
      </c>
      <c r="AD26" s="60" t="str">
        <f>AC26</f>
        <v>B</v>
      </c>
      <c r="AE26" s="53"/>
    </row>
    <row r="27" spans="1:31" s="50" customFormat="1" ht="20.25" customHeight="1" x14ac:dyDescent="0.25">
      <c r="A27" s="40"/>
      <c r="B27" s="40"/>
      <c r="C27" s="71" t="s">
        <v>82</v>
      </c>
      <c r="D27" s="40"/>
      <c r="E27" s="40"/>
      <c r="F27" s="40"/>
      <c r="G27" s="40"/>
      <c r="H27" s="40"/>
      <c r="I27" s="40"/>
      <c r="J27" s="40"/>
      <c r="K27" s="40"/>
      <c r="L27" s="40"/>
      <c r="M27" s="46"/>
      <c r="N27" s="50">
        <v>14</v>
      </c>
      <c r="O27" s="51"/>
      <c r="P27" s="51"/>
      <c r="Q27" s="51"/>
      <c r="R27" s="51"/>
      <c r="S27" s="52"/>
      <c r="T27" s="52"/>
      <c r="U27" s="52"/>
      <c r="V27" s="52"/>
      <c r="W27" s="52"/>
      <c r="X27" s="51"/>
      <c r="Y27" s="51"/>
      <c r="Z27" s="51"/>
      <c r="AA27" s="51"/>
      <c r="AB27" s="60" t="str">
        <f t="shared" si="0"/>
        <v>BRONS</v>
      </c>
      <c r="AC27" s="60" t="str">
        <f t="shared" si="1"/>
        <v>C</v>
      </c>
      <c r="AD27" s="60" t="str">
        <f>AC27</f>
        <v>C</v>
      </c>
      <c r="AE27" s="50" t="str">
        <f>IF(H25="GULD","A",IF(H25="SILVER","B",(IF(H25="BRONS","C","D"))))</f>
        <v>C</v>
      </c>
    </row>
    <row r="28" spans="1:3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6"/>
      <c r="O28" s="41"/>
      <c r="P28" s="41"/>
      <c r="Q28" s="41"/>
      <c r="R28" s="41"/>
      <c r="S28" s="41"/>
      <c r="T28" s="41"/>
      <c r="U28" s="41"/>
      <c r="V28" s="41"/>
      <c r="W28" s="41"/>
    </row>
    <row r="29" spans="1:31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O29" s="41"/>
      <c r="P29" s="41"/>
      <c r="Q29" s="41"/>
      <c r="R29" s="41"/>
      <c r="S29" s="41"/>
      <c r="T29" s="41"/>
      <c r="U29" s="41"/>
      <c r="V29" s="41"/>
      <c r="W29" s="41"/>
    </row>
    <row r="30" spans="1:3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O30" s="41"/>
      <c r="P30" s="41"/>
      <c r="Q30" s="41"/>
      <c r="R30" s="41"/>
      <c r="S30" s="41"/>
      <c r="T30" s="41"/>
      <c r="U30" s="41"/>
      <c r="V30" s="41"/>
      <c r="W30" s="41"/>
    </row>
    <row r="31" spans="1:31" x14ac:dyDescent="0.25">
      <c r="A31" s="40"/>
      <c r="B31" s="40"/>
      <c r="D31" s="40"/>
      <c r="E31" s="40"/>
      <c r="F31" s="40"/>
      <c r="G31" s="40"/>
      <c r="H31" s="40"/>
      <c r="I31" s="40"/>
      <c r="J31" s="40"/>
      <c r="K31" s="40"/>
      <c r="L31" s="40"/>
      <c r="O31" s="41" t="s">
        <v>64</v>
      </c>
      <c r="P31" s="41"/>
      <c r="Q31" s="41"/>
      <c r="R31" s="41"/>
      <c r="S31" s="41"/>
      <c r="T31" s="41"/>
      <c r="U31" s="41"/>
      <c r="V31" s="41"/>
      <c r="W31" s="41"/>
    </row>
    <row r="32" spans="1:3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O32" s="41"/>
      <c r="P32" s="41"/>
      <c r="Q32" s="41"/>
      <c r="R32" s="41"/>
      <c r="S32" s="41"/>
      <c r="T32" s="41"/>
      <c r="U32" s="41"/>
      <c r="V32" s="41"/>
      <c r="W32" s="41"/>
    </row>
    <row r="33" spans="1:23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O33" s="41"/>
      <c r="P33" s="41"/>
      <c r="Q33" s="41"/>
      <c r="R33" s="41"/>
      <c r="S33" s="41"/>
      <c r="T33" s="41"/>
      <c r="U33" s="41"/>
      <c r="V33" s="41"/>
      <c r="W33" s="41"/>
    </row>
    <row r="34" spans="1:23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O34" s="41"/>
      <c r="P34" s="41"/>
      <c r="Q34" s="41"/>
      <c r="R34" s="41"/>
      <c r="S34" s="41"/>
      <c r="T34" s="41"/>
      <c r="U34" s="41"/>
      <c r="V34" s="41"/>
      <c r="W34" s="41"/>
    </row>
    <row r="35" spans="1:23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O35" s="41"/>
      <c r="P35" s="41"/>
      <c r="Q35" s="41"/>
      <c r="R35" s="41"/>
      <c r="S35" s="41"/>
      <c r="T35" s="41"/>
      <c r="U35" s="41"/>
      <c r="V35" s="41"/>
      <c r="W35" s="41"/>
    </row>
    <row r="36" spans="1:23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O36" s="41"/>
      <c r="P36" s="41"/>
      <c r="Q36" s="41"/>
      <c r="R36" s="41"/>
      <c r="S36" s="41"/>
      <c r="T36" s="41"/>
      <c r="U36" s="41"/>
      <c r="V36" s="41"/>
      <c r="W36" s="41"/>
    </row>
    <row r="37" spans="1:23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O37" s="41"/>
      <c r="P37" s="41"/>
      <c r="Q37" s="41"/>
      <c r="R37" s="41"/>
      <c r="S37" s="41"/>
      <c r="T37" s="41"/>
      <c r="U37" s="41"/>
      <c r="V37" s="41"/>
      <c r="W37" s="41"/>
    </row>
    <row r="38" spans="1:23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O38" s="41"/>
      <c r="P38" s="41"/>
      <c r="Q38" s="41"/>
      <c r="R38" s="41"/>
      <c r="S38" s="41"/>
      <c r="T38" s="41"/>
      <c r="U38" s="41"/>
      <c r="V38" s="41"/>
      <c r="W38" s="41"/>
    </row>
    <row r="39" spans="1:23" x14ac:dyDescent="0.2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O39" s="41"/>
      <c r="P39" s="41"/>
      <c r="Q39" s="41"/>
      <c r="R39" s="41"/>
      <c r="S39" s="41"/>
      <c r="T39" s="41"/>
      <c r="U39" s="41"/>
      <c r="V39" s="41"/>
      <c r="W39" s="41"/>
    </row>
    <row r="40" spans="1:23" x14ac:dyDescent="0.2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O40" s="41"/>
      <c r="P40" s="41"/>
      <c r="Q40" s="41"/>
      <c r="R40" s="41"/>
      <c r="S40" s="41"/>
      <c r="T40" s="41"/>
      <c r="U40" s="41"/>
      <c r="V40" s="41"/>
      <c r="W40" s="41"/>
    </row>
    <row r="41" spans="1:23" x14ac:dyDescent="0.2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O41" s="41"/>
      <c r="P41" s="41"/>
      <c r="Q41" s="41"/>
      <c r="R41" s="41"/>
      <c r="S41" s="41"/>
      <c r="T41" s="41"/>
      <c r="U41" s="41"/>
      <c r="V41" s="41"/>
      <c r="W41" s="41"/>
    </row>
    <row r="42" spans="1:23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O42" s="41"/>
      <c r="P42" s="41"/>
      <c r="Q42" s="41"/>
      <c r="R42" s="41"/>
      <c r="S42" s="41"/>
      <c r="T42" s="41"/>
      <c r="U42" s="41"/>
      <c r="V42" s="41"/>
      <c r="W42" s="41"/>
    </row>
    <row r="43" spans="1:23" x14ac:dyDescent="0.2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O43" s="41"/>
      <c r="P43" s="41"/>
      <c r="Q43" s="41"/>
      <c r="R43" s="41"/>
      <c r="S43" s="41"/>
      <c r="T43" s="41"/>
      <c r="U43" s="41"/>
      <c r="V43" s="41"/>
      <c r="W43" s="41"/>
    </row>
    <row r="44" spans="1:23" x14ac:dyDescent="0.2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O44" s="41"/>
      <c r="P44" s="41"/>
      <c r="Q44" s="41"/>
      <c r="R44" s="41"/>
      <c r="S44" s="41"/>
      <c r="T44" s="41"/>
      <c r="U44" s="41"/>
      <c r="V44" s="41"/>
      <c r="W44" s="41"/>
    </row>
    <row r="45" spans="1:23" x14ac:dyDescent="0.2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O45" s="41"/>
      <c r="P45" s="41"/>
      <c r="Q45" s="41"/>
      <c r="R45" s="41"/>
      <c r="S45" s="41"/>
      <c r="T45" s="41"/>
      <c r="U45" s="41"/>
      <c r="V45" s="41"/>
      <c r="W45" s="41"/>
    </row>
    <row r="46" spans="1:23" x14ac:dyDescent="0.2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O46" s="41"/>
      <c r="P46" s="41"/>
      <c r="Q46" s="41"/>
      <c r="R46" s="41"/>
      <c r="S46" s="41"/>
      <c r="T46" s="41"/>
      <c r="U46" s="41"/>
      <c r="V46" s="41"/>
      <c r="W46" s="41"/>
    </row>
    <row r="47" spans="1:23" x14ac:dyDescent="0.25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O47" s="41"/>
      <c r="P47" s="41"/>
      <c r="Q47" s="41"/>
      <c r="R47" s="41"/>
      <c r="S47" s="41"/>
      <c r="T47" s="41"/>
      <c r="U47" s="41"/>
      <c r="V47" s="41"/>
      <c r="W47" s="41"/>
    </row>
    <row r="48" spans="1:23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O48" s="41"/>
      <c r="P48" s="41"/>
      <c r="Q48" s="41"/>
      <c r="R48" s="41"/>
      <c r="S48" s="41"/>
      <c r="T48" s="41"/>
      <c r="U48" s="41"/>
      <c r="V48" s="41"/>
      <c r="W48" s="41"/>
    </row>
    <row r="49" spans="2:23" x14ac:dyDescent="0.2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O49" s="41"/>
      <c r="P49" s="41"/>
      <c r="Q49" s="41"/>
      <c r="R49" s="41"/>
      <c r="S49" s="41"/>
      <c r="T49" s="41"/>
      <c r="U49" s="41"/>
      <c r="V49" s="41"/>
      <c r="W49" s="41"/>
    </row>
    <row r="50" spans="2:23" x14ac:dyDescent="0.25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O50" s="41"/>
      <c r="P50" s="41"/>
      <c r="Q50" s="41"/>
      <c r="R50" s="41"/>
      <c r="S50" s="41"/>
      <c r="T50" s="41"/>
      <c r="U50" s="41"/>
      <c r="V50" s="41"/>
      <c r="W50" s="41"/>
    </row>
    <row r="51" spans="2:23" x14ac:dyDescent="0.25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O51" s="41"/>
      <c r="P51" s="41"/>
      <c r="Q51" s="41"/>
      <c r="R51" s="41"/>
      <c r="S51" s="41"/>
      <c r="T51" s="41"/>
      <c r="U51" s="41"/>
      <c r="V51" s="41"/>
      <c r="W51" s="41"/>
    </row>
    <row r="52" spans="2:23" x14ac:dyDescent="0.25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O52" s="41"/>
      <c r="P52" s="41"/>
      <c r="Q52" s="41"/>
      <c r="R52" s="41"/>
      <c r="S52" s="41"/>
      <c r="T52" s="41"/>
      <c r="U52" s="41"/>
      <c r="V52" s="41"/>
      <c r="W52" s="41"/>
    </row>
    <row r="53" spans="2:23" x14ac:dyDescent="0.25">
      <c r="B53" s="40"/>
      <c r="J53" s="40"/>
      <c r="K53" s="40"/>
      <c r="L53" s="40"/>
      <c r="O53" s="41"/>
      <c r="P53" s="41"/>
      <c r="Q53" s="41"/>
      <c r="R53" s="41"/>
      <c r="S53" s="41"/>
      <c r="T53" s="41"/>
      <c r="U53" s="41"/>
      <c r="V53" s="41"/>
      <c r="W53" s="41"/>
    </row>
    <row r="54" spans="2:23" x14ac:dyDescent="0.25">
      <c r="B54" s="40"/>
      <c r="J54" s="40"/>
      <c r="K54" s="40"/>
      <c r="L54" s="40"/>
      <c r="O54" s="41"/>
      <c r="P54" s="41"/>
      <c r="Q54" s="41"/>
      <c r="R54" s="41"/>
      <c r="S54" s="41"/>
      <c r="T54" s="41"/>
      <c r="U54" s="41"/>
      <c r="V54" s="41"/>
      <c r="W54" s="41"/>
    </row>
    <row r="55" spans="2:23" x14ac:dyDescent="0.25">
      <c r="O55" s="41"/>
      <c r="P55" s="41"/>
      <c r="Q55" s="41"/>
      <c r="R55" s="41"/>
      <c r="S55" s="41"/>
      <c r="T55" s="41"/>
      <c r="U55" s="41"/>
      <c r="V55" s="41"/>
      <c r="W55" s="41"/>
    </row>
    <row r="56" spans="2:23" x14ac:dyDescent="0.25">
      <c r="O56" s="41"/>
      <c r="P56" s="41"/>
      <c r="Q56" s="41"/>
      <c r="R56" s="41"/>
      <c r="S56" s="41"/>
      <c r="T56" s="41"/>
      <c r="U56" s="41"/>
      <c r="V56" s="41"/>
      <c r="W56" s="41"/>
    </row>
    <row r="57" spans="2:23" x14ac:dyDescent="0.25">
      <c r="O57" s="41"/>
      <c r="P57" s="41"/>
      <c r="Q57" s="41"/>
      <c r="R57" s="41"/>
      <c r="S57" s="41"/>
      <c r="T57" s="41"/>
      <c r="U57" s="41"/>
      <c r="V57" s="41"/>
      <c r="W57" s="41"/>
    </row>
    <row r="58" spans="2:23" x14ac:dyDescent="0.25">
      <c r="O58" s="41"/>
      <c r="P58" s="41"/>
      <c r="Q58" s="41"/>
      <c r="R58" s="41"/>
      <c r="S58" s="41"/>
      <c r="T58" s="41"/>
      <c r="U58" s="41"/>
      <c r="V58" s="41"/>
      <c r="W58" s="41"/>
    </row>
    <row r="59" spans="2:23" x14ac:dyDescent="0.25">
      <c r="O59" s="41"/>
      <c r="P59" s="41"/>
      <c r="Q59" s="41"/>
      <c r="R59" s="41"/>
      <c r="S59" s="41"/>
      <c r="T59" s="41"/>
      <c r="U59" s="41"/>
      <c r="V59" s="41"/>
      <c r="W59" s="41"/>
    </row>
    <row r="60" spans="2:23" x14ac:dyDescent="0.25">
      <c r="O60" s="41"/>
      <c r="P60" s="41"/>
      <c r="Q60" s="41"/>
      <c r="R60" s="41"/>
      <c r="S60" s="41"/>
      <c r="T60" s="41"/>
      <c r="U60" s="41"/>
      <c r="V60" s="41"/>
      <c r="W60" s="41"/>
    </row>
    <row r="61" spans="2:23" x14ac:dyDescent="0.25">
      <c r="O61" s="41"/>
      <c r="P61" s="41"/>
      <c r="Q61" s="41"/>
      <c r="R61" s="41"/>
      <c r="S61" s="41"/>
      <c r="T61" s="41"/>
      <c r="U61" s="41"/>
      <c r="V61" s="41"/>
      <c r="W61" s="41"/>
    </row>
    <row r="62" spans="2:23" x14ac:dyDescent="0.25">
      <c r="G62" s="41"/>
      <c r="I62" s="41"/>
      <c r="O62" s="41"/>
      <c r="P62" s="41"/>
      <c r="Q62" s="41"/>
      <c r="R62" s="41"/>
      <c r="S62" s="41"/>
      <c r="T62" s="41"/>
      <c r="U62" s="41"/>
      <c r="V62" s="41"/>
      <c r="W62" s="41"/>
    </row>
    <row r="63" spans="2:23" x14ac:dyDescent="0.25">
      <c r="G63" s="41"/>
      <c r="I63" s="41"/>
      <c r="O63" s="41"/>
      <c r="P63" s="41"/>
      <c r="Q63" s="41"/>
      <c r="R63" s="41"/>
      <c r="S63" s="41"/>
      <c r="T63" s="41"/>
      <c r="U63" s="41"/>
      <c r="V63" s="41"/>
      <c r="W63" s="41"/>
    </row>
    <row r="64" spans="2:23" x14ac:dyDescent="0.25">
      <c r="G64" s="41"/>
      <c r="I64" s="41"/>
      <c r="J64" s="41"/>
      <c r="K64" s="41"/>
      <c r="L64" s="41"/>
      <c r="O64" s="41"/>
      <c r="P64" s="41"/>
      <c r="Q64" s="41"/>
      <c r="R64" s="41"/>
      <c r="S64" s="41"/>
      <c r="T64" s="41"/>
      <c r="U64" s="41"/>
      <c r="V64" s="41"/>
      <c r="W64" s="41"/>
    </row>
    <row r="65" spans="7:23" x14ac:dyDescent="0.25">
      <c r="G65" s="41"/>
      <c r="I65" s="41"/>
      <c r="J65" s="41"/>
      <c r="K65" s="41"/>
      <c r="L65" s="41"/>
      <c r="O65" s="41"/>
      <c r="P65" s="41"/>
      <c r="Q65" s="41"/>
      <c r="R65" s="41"/>
      <c r="S65" s="41"/>
      <c r="T65" s="41"/>
      <c r="U65" s="41"/>
      <c r="V65" s="41"/>
      <c r="W65" s="41"/>
    </row>
    <row r="66" spans="7:23" x14ac:dyDescent="0.25">
      <c r="G66" s="41"/>
      <c r="I66" s="41"/>
      <c r="J66" s="41"/>
      <c r="K66" s="41"/>
      <c r="L66" s="41"/>
      <c r="O66" s="41"/>
      <c r="P66" s="41"/>
      <c r="Q66" s="41"/>
      <c r="R66" s="41"/>
      <c r="S66" s="41"/>
      <c r="T66" s="41"/>
      <c r="U66" s="41"/>
      <c r="V66" s="41"/>
      <c r="W66" s="41"/>
    </row>
    <row r="67" spans="7:23" x14ac:dyDescent="0.25">
      <c r="G67" s="41"/>
      <c r="I67" s="41"/>
      <c r="J67" s="41"/>
      <c r="K67" s="41"/>
      <c r="L67" s="41"/>
      <c r="O67" s="41"/>
      <c r="P67" s="41"/>
      <c r="Q67" s="41"/>
      <c r="R67" s="41"/>
      <c r="S67" s="41"/>
      <c r="T67" s="41"/>
      <c r="U67" s="41"/>
      <c r="V67" s="41"/>
      <c r="W67" s="41"/>
    </row>
    <row r="68" spans="7:23" x14ac:dyDescent="0.25">
      <c r="G68" s="41"/>
      <c r="I68" s="41"/>
      <c r="J68" s="41"/>
      <c r="K68" s="41"/>
      <c r="L68" s="41"/>
      <c r="O68" s="41"/>
      <c r="P68" s="41"/>
      <c r="Q68" s="41"/>
      <c r="R68" s="41"/>
      <c r="S68" s="41"/>
      <c r="T68" s="41"/>
      <c r="U68" s="41"/>
      <c r="V68" s="41"/>
      <c r="W68" s="41"/>
    </row>
    <row r="69" spans="7:23" x14ac:dyDescent="0.25">
      <c r="G69" s="41"/>
      <c r="I69" s="41"/>
      <c r="J69" s="41"/>
      <c r="K69" s="41"/>
      <c r="L69" s="41"/>
      <c r="O69" s="41"/>
      <c r="P69" s="41"/>
      <c r="Q69" s="41"/>
      <c r="R69" s="41"/>
      <c r="S69" s="41"/>
      <c r="T69" s="41"/>
      <c r="U69" s="41"/>
      <c r="V69" s="41"/>
      <c r="W69" s="41"/>
    </row>
    <row r="70" spans="7:23" x14ac:dyDescent="0.25">
      <c r="G70" s="41"/>
      <c r="I70" s="41"/>
      <c r="J70" s="41"/>
      <c r="K70" s="41"/>
      <c r="L70" s="41"/>
      <c r="O70" s="41"/>
      <c r="P70" s="41"/>
      <c r="Q70" s="41"/>
      <c r="R70" s="41"/>
      <c r="S70" s="41"/>
      <c r="T70" s="41"/>
      <c r="U70" s="41"/>
      <c r="V70" s="41"/>
      <c r="W70" s="41"/>
    </row>
    <row r="71" spans="7:23" x14ac:dyDescent="0.25">
      <c r="G71" s="41"/>
      <c r="I71" s="41"/>
      <c r="J71" s="41"/>
      <c r="K71" s="41"/>
      <c r="L71" s="41"/>
      <c r="O71" s="41"/>
      <c r="P71" s="41"/>
      <c r="Q71" s="41"/>
      <c r="R71" s="41"/>
      <c r="S71" s="41"/>
      <c r="T71" s="41"/>
      <c r="U71" s="41"/>
      <c r="V71" s="41"/>
      <c r="W71" s="41"/>
    </row>
    <row r="72" spans="7:23" x14ac:dyDescent="0.25">
      <c r="G72" s="41"/>
      <c r="I72" s="41"/>
      <c r="J72" s="41"/>
      <c r="K72" s="41"/>
      <c r="L72" s="41"/>
      <c r="O72" s="41"/>
      <c r="P72" s="41"/>
      <c r="Q72" s="41"/>
      <c r="R72" s="41"/>
      <c r="S72" s="41"/>
      <c r="T72" s="41"/>
      <c r="U72" s="41"/>
      <c r="V72" s="41"/>
      <c r="W72" s="41"/>
    </row>
    <row r="73" spans="7:23" x14ac:dyDescent="0.25">
      <c r="G73" s="41"/>
      <c r="I73" s="41"/>
      <c r="J73" s="41"/>
      <c r="K73" s="41"/>
      <c r="L73" s="41"/>
      <c r="O73" s="41"/>
      <c r="P73" s="41"/>
      <c r="Q73" s="41"/>
      <c r="R73" s="41"/>
      <c r="S73" s="41"/>
      <c r="T73" s="41"/>
      <c r="U73" s="41"/>
      <c r="V73" s="41"/>
      <c r="W73" s="41"/>
    </row>
    <row r="74" spans="7:23" x14ac:dyDescent="0.25">
      <c r="G74" s="41"/>
      <c r="I74" s="41"/>
      <c r="J74" s="41"/>
      <c r="K74" s="41"/>
      <c r="L74" s="41"/>
      <c r="O74" s="41"/>
      <c r="P74" s="41"/>
      <c r="Q74" s="41"/>
      <c r="R74" s="41"/>
      <c r="S74" s="41"/>
      <c r="T74" s="41"/>
      <c r="U74" s="41"/>
      <c r="V74" s="41"/>
      <c r="W74" s="41"/>
    </row>
    <row r="75" spans="7:23" x14ac:dyDescent="0.25">
      <c r="G75" s="41"/>
      <c r="I75" s="41"/>
      <c r="J75" s="41"/>
      <c r="K75" s="41"/>
      <c r="L75" s="41"/>
      <c r="O75" s="41"/>
      <c r="P75" s="41"/>
      <c r="Q75" s="41"/>
      <c r="R75" s="41"/>
      <c r="S75" s="41"/>
      <c r="T75" s="41"/>
      <c r="U75" s="41"/>
      <c r="V75" s="41"/>
      <c r="W75" s="41"/>
    </row>
    <row r="76" spans="7:23" x14ac:dyDescent="0.25">
      <c r="G76" s="41"/>
      <c r="I76" s="41"/>
      <c r="J76" s="41"/>
      <c r="K76" s="41"/>
      <c r="L76" s="41"/>
      <c r="O76" s="41"/>
      <c r="P76" s="41"/>
      <c r="Q76" s="41"/>
      <c r="R76" s="41"/>
      <c r="S76" s="41"/>
      <c r="T76" s="41"/>
      <c r="U76" s="41"/>
      <c r="V76" s="41"/>
      <c r="W76" s="41"/>
    </row>
    <row r="77" spans="7:23" x14ac:dyDescent="0.25">
      <c r="G77" s="41"/>
      <c r="I77" s="41"/>
      <c r="J77" s="41"/>
      <c r="K77" s="41"/>
      <c r="L77" s="41"/>
      <c r="O77" s="41"/>
      <c r="P77" s="41"/>
      <c r="Q77" s="41"/>
      <c r="R77" s="41"/>
      <c r="S77" s="41"/>
      <c r="T77" s="41"/>
      <c r="U77" s="41"/>
      <c r="V77" s="41"/>
      <c r="W77" s="41"/>
    </row>
    <row r="78" spans="7:23" x14ac:dyDescent="0.25">
      <c r="G78" s="41"/>
      <c r="I78" s="41"/>
      <c r="J78" s="41"/>
      <c r="K78" s="41"/>
      <c r="L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7:23" x14ac:dyDescent="0.25">
      <c r="G79" s="41"/>
      <c r="I79" s="41"/>
      <c r="J79" s="41"/>
      <c r="K79" s="41"/>
      <c r="L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7:23" x14ac:dyDescent="0.25">
      <c r="G80" s="41"/>
      <c r="I80" s="41"/>
      <c r="J80" s="41"/>
      <c r="K80" s="41"/>
      <c r="L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7:23" x14ac:dyDescent="0.25">
      <c r="G81" s="41"/>
      <c r="I81" s="41"/>
      <c r="J81" s="41"/>
      <c r="K81" s="41"/>
      <c r="L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7:23" x14ac:dyDescent="0.25">
      <c r="G82" s="41"/>
      <c r="I82" s="41"/>
      <c r="J82" s="41"/>
      <c r="K82" s="41"/>
      <c r="L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7:23" x14ac:dyDescent="0.25">
      <c r="G83" s="41"/>
      <c r="I83" s="41"/>
      <c r="J83" s="41"/>
      <c r="K83" s="41"/>
      <c r="L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7:23" x14ac:dyDescent="0.25">
      <c r="G84" s="41"/>
      <c r="I84" s="41"/>
      <c r="J84" s="41"/>
      <c r="K84" s="41"/>
      <c r="L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7:23" x14ac:dyDescent="0.25">
      <c r="G85" s="41"/>
      <c r="I85" s="41"/>
      <c r="J85" s="41"/>
      <c r="K85" s="41"/>
      <c r="L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7:23" x14ac:dyDescent="0.25">
      <c r="G86" s="41"/>
      <c r="I86" s="41"/>
      <c r="J86" s="41"/>
      <c r="K86" s="41"/>
      <c r="L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7:23" x14ac:dyDescent="0.25">
      <c r="G87" s="41"/>
      <c r="I87" s="41"/>
      <c r="J87" s="41"/>
      <c r="K87" s="41"/>
      <c r="L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7:23" x14ac:dyDescent="0.25">
      <c r="G88" s="41"/>
      <c r="I88" s="41"/>
      <c r="J88" s="41"/>
      <c r="K88" s="41"/>
      <c r="L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7:23" x14ac:dyDescent="0.25">
      <c r="G89" s="41"/>
      <c r="I89" s="41"/>
      <c r="J89" s="41"/>
      <c r="K89" s="41"/>
      <c r="L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7:23" x14ac:dyDescent="0.25">
      <c r="G90" s="41"/>
      <c r="I90" s="41"/>
      <c r="J90" s="41"/>
      <c r="K90" s="41"/>
      <c r="L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7:23" x14ac:dyDescent="0.25">
      <c r="G91" s="41"/>
      <c r="I91" s="41"/>
      <c r="J91" s="41"/>
      <c r="K91" s="41"/>
      <c r="L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7:23" x14ac:dyDescent="0.25">
      <c r="G92" s="41"/>
      <c r="I92" s="41"/>
      <c r="J92" s="41"/>
      <c r="K92" s="41"/>
      <c r="L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7:23" x14ac:dyDescent="0.25">
      <c r="G93" s="41"/>
      <c r="I93" s="41"/>
      <c r="J93" s="41"/>
      <c r="K93" s="41"/>
      <c r="L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7:23" x14ac:dyDescent="0.25">
      <c r="G94" s="41"/>
      <c r="I94" s="41"/>
      <c r="J94" s="41"/>
      <c r="K94" s="41"/>
      <c r="L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7:23" x14ac:dyDescent="0.25">
      <c r="G95" s="41"/>
      <c r="I95" s="41"/>
      <c r="J95" s="41"/>
      <c r="K95" s="41"/>
      <c r="L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7:23" x14ac:dyDescent="0.25">
      <c r="G96" s="41"/>
      <c r="I96" s="41"/>
      <c r="J96" s="41"/>
      <c r="K96" s="41"/>
      <c r="L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7:23" x14ac:dyDescent="0.25">
      <c r="G97" s="41"/>
      <c r="I97" s="41"/>
      <c r="J97" s="41"/>
      <c r="K97" s="41"/>
      <c r="L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7:23" x14ac:dyDescent="0.25">
      <c r="G98" s="41"/>
      <c r="I98" s="41"/>
      <c r="J98" s="41"/>
      <c r="K98" s="41"/>
      <c r="L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7:23" x14ac:dyDescent="0.25">
      <c r="G99" s="41"/>
      <c r="I99" s="41"/>
      <c r="J99" s="41"/>
      <c r="K99" s="41"/>
      <c r="L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7:23" x14ac:dyDescent="0.25">
      <c r="G100" s="41"/>
      <c r="I100" s="41"/>
      <c r="J100" s="41"/>
      <c r="K100" s="41"/>
      <c r="L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7:23" x14ac:dyDescent="0.25">
      <c r="G101" s="41"/>
      <c r="I101" s="41"/>
      <c r="J101" s="41"/>
      <c r="K101" s="41"/>
      <c r="L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7:23" x14ac:dyDescent="0.25">
      <c r="G102" s="41"/>
      <c r="I102" s="41"/>
      <c r="J102" s="41"/>
      <c r="K102" s="41"/>
      <c r="L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7:23" x14ac:dyDescent="0.25">
      <c r="G103" s="41"/>
      <c r="I103" s="41"/>
      <c r="J103" s="41"/>
      <c r="K103" s="41"/>
      <c r="L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7:23" x14ac:dyDescent="0.25">
      <c r="G104" s="41"/>
      <c r="I104" s="41"/>
      <c r="J104" s="41"/>
      <c r="K104" s="41"/>
      <c r="L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7:23" x14ac:dyDescent="0.25">
      <c r="G105" s="41"/>
      <c r="I105" s="41"/>
      <c r="J105" s="41"/>
      <c r="K105" s="41"/>
      <c r="L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7:23" x14ac:dyDescent="0.25">
      <c r="G106" s="41"/>
      <c r="I106" s="41"/>
      <c r="J106" s="41"/>
      <c r="K106" s="41"/>
      <c r="L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7:23" x14ac:dyDescent="0.25">
      <c r="G107" s="41"/>
      <c r="I107" s="41"/>
      <c r="J107" s="41"/>
      <c r="K107" s="41"/>
      <c r="L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7:23" x14ac:dyDescent="0.25">
      <c r="G108" s="41"/>
      <c r="I108" s="41"/>
      <c r="J108" s="41"/>
      <c r="K108" s="41"/>
      <c r="L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7:23" x14ac:dyDescent="0.25">
      <c r="G109" s="41"/>
      <c r="I109" s="41"/>
      <c r="J109" s="41"/>
      <c r="K109" s="41"/>
      <c r="L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7:23" x14ac:dyDescent="0.25">
      <c r="G110" s="41"/>
      <c r="I110" s="41"/>
      <c r="J110" s="41"/>
      <c r="K110" s="41"/>
      <c r="L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7:23" x14ac:dyDescent="0.25">
      <c r="G111" s="41"/>
      <c r="I111" s="41"/>
      <c r="J111" s="41"/>
      <c r="K111" s="41"/>
      <c r="L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7:23" x14ac:dyDescent="0.25">
      <c r="G112" s="41"/>
      <c r="I112" s="41"/>
      <c r="J112" s="41"/>
      <c r="K112" s="41"/>
      <c r="L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7:23" x14ac:dyDescent="0.25">
      <c r="G113" s="41"/>
      <c r="I113" s="41"/>
      <c r="J113" s="41"/>
      <c r="K113" s="41"/>
      <c r="L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7:23" x14ac:dyDescent="0.25">
      <c r="G114" s="41"/>
      <c r="I114" s="41"/>
      <c r="J114" s="41"/>
      <c r="K114" s="41"/>
      <c r="L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7:23" x14ac:dyDescent="0.25">
      <c r="G115" s="41"/>
      <c r="I115" s="41"/>
      <c r="J115" s="41"/>
      <c r="K115" s="41"/>
      <c r="L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7:23" x14ac:dyDescent="0.25">
      <c r="G116" s="41"/>
      <c r="I116" s="41"/>
      <c r="J116" s="41"/>
      <c r="K116" s="41"/>
      <c r="L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7:23" x14ac:dyDescent="0.25">
      <c r="G117" s="41"/>
      <c r="I117" s="41"/>
      <c r="J117" s="41"/>
      <c r="K117" s="41"/>
      <c r="L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7:23" x14ac:dyDescent="0.25">
      <c r="G118" s="41"/>
      <c r="I118" s="41"/>
      <c r="J118" s="41"/>
      <c r="K118" s="41"/>
      <c r="L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7:23" x14ac:dyDescent="0.25">
      <c r="G119" s="41"/>
      <c r="I119" s="41"/>
      <c r="J119" s="41"/>
      <c r="K119" s="41"/>
      <c r="L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7:23" x14ac:dyDescent="0.25">
      <c r="G120" s="41"/>
      <c r="I120" s="41"/>
      <c r="J120" s="41"/>
      <c r="K120" s="41"/>
      <c r="L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7:23" x14ac:dyDescent="0.25">
      <c r="G121" s="41"/>
      <c r="I121" s="41"/>
      <c r="J121" s="41"/>
      <c r="K121" s="41"/>
      <c r="L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7:23" x14ac:dyDescent="0.25">
      <c r="G122" s="41"/>
      <c r="I122" s="41"/>
      <c r="J122" s="41"/>
      <c r="K122" s="41"/>
      <c r="L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7:23" x14ac:dyDescent="0.25">
      <c r="G123" s="41"/>
      <c r="I123" s="41"/>
      <c r="J123" s="41"/>
      <c r="K123" s="41"/>
      <c r="L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7:23" x14ac:dyDescent="0.25">
      <c r="G124" s="41"/>
      <c r="I124" s="41"/>
      <c r="J124" s="41"/>
      <c r="K124" s="41"/>
      <c r="L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7:23" x14ac:dyDescent="0.25">
      <c r="G125" s="41"/>
      <c r="I125" s="41"/>
      <c r="J125" s="41"/>
      <c r="K125" s="41"/>
      <c r="L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7:23" x14ac:dyDescent="0.25">
      <c r="G126" s="41"/>
      <c r="I126" s="41"/>
      <c r="J126" s="41"/>
      <c r="K126" s="41"/>
      <c r="L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7:23" x14ac:dyDescent="0.25">
      <c r="G127" s="41"/>
      <c r="I127" s="41"/>
      <c r="J127" s="41"/>
      <c r="K127" s="41"/>
      <c r="L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7:23" x14ac:dyDescent="0.25">
      <c r="G128" s="41"/>
      <c r="I128" s="41"/>
      <c r="J128" s="41"/>
      <c r="K128" s="41"/>
      <c r="L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7:23" x14ac:dyDescent="0.25">
      <c r="G129" s="41"/>
      <c r="I129" s="41"/>
      <c r="J129" s="41"/>
      <c r="K129" s="41"/>
      <c r="L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7:23" x14ac:dyDescent="0.25">
      <c r="G130" s="41"/>
      <c r="I130" s="41"/>
      <c r="J130" s="41"/>
      <c r="K130" s="41"/>
      <c r="L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7:23" x14ac:dyDescent="0.25">
      <c r="G131" s="41"/>
      <c r="I131" s="41"/>
      <c r="J131" s="41"/>
      <c r="K131" s="41"/>
      <c r="L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7:23" x14ac:dyDescent="0.25">
      <c r="G132" s="41"/>
      <c r="I132" s="41"/>
      <c r="J132" s="41"/>
      <c r="K132" s="41"/>
      <c r="L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7:23" x14ac:dyDescent="0.25">
      <c r="G133" s="41"/>
      <c r="I133" s="41"/>
      <c r="J133" s="41"/>
      <c r="K133" s="41"/>
      <c r="L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7:23" x14ac:dyDescent="0.25">
      <c r="G134" s="41"/>
      <c r="I134" s="41"/>
      <c r="J134" s="41"/>
      <c r="K134" s="41"/>
      <c r="L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7:23" x14ac:dyDescent="0.25">
      <c r="G135" s="41"/>
      <c r="I135" s="41"/>
      <c r="J135" s="41"/>
      <c r="K135" s="41"/>
      <c r="L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7:23" x14ac:dyDescent="0.25">
      <c r="G136" s="41"/>
      <c r="I136" s="41"/>
      <c r="J136" s="41"/>
      <c r="K136" s="41"/>
      <c r="L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7:23" x14ac:dyDescent="0.25">
      <c r="G137" s="41"/>
      <c r="I137" s="41"/>
      <c r="J137" s="41"/>
      <c r="K137" s="41"/>
      <c r="L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7:23" x14ac:dyDescent="0.25">
      <c r="G138" s="41"/>
      <c r="I138" s="41"/>
      <c r="J138" s="41"/>
      <c r="K138" s="41"/>
      <c r="L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7:23" x14ac:dyDescent="0.25">
      <c r="G139" s="41"/>
      <c r="I139" s="41"/>
      <c r="J139" s="41"/>
      <c r="K139" s="41"/>
      <c r="L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7:23" x14ac:dyDescent="0.25">
      <c r="G140" s="41"/>
      <c r="I140" s="41"/>
      <c r="J140" s="41"/>
      <c r="K140" s="41"/>
      <c r="L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7:23" x14ac:dyDescent="0.25">
      <c r="G141" s="41"/>
      <c r="I141" s="41"/>
      <c r="J141" s="41"/>
      <c r="K141" s="41"/>
      <c r="L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7:23" x14ac:dyDescent="0.25">
      <c r="G142" s="41"/>
      <c r="I142" s="41"/>
      <c r="J142" s="41"/>
      <c r="K142" s="41"/>
      <c r="L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7:23" x14ac:dyDescent="0.25">
      <c r="G143" s="41"/>
      <c r="I143" s="41"/>
      <c r="J143" s="41"/>
      <c r="K143" s="41"/>
      <c r="L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7:23" x14ac:dyDescent="0.25">
      <c r="G144" s="41"/>
      <c r="I144" s="41"/>
      <c r="J144" s="41"/>
      <c r="K144" s="41"/>
      <c r="L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7:23" x14ac:dyDescent="0.25">
      <c r="G145" s="41"/>
      <c r="I145" s="41"/>
      <c r="J145" s="41"/>
      <c r="K145" s="41"/>
      <c r="L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7:23" x14ac:dyDescent="0.25">
      <c r="G146" s="41"/>
      <c r="I146" s="41"/>
      <c r="J146" s="41"/>
      <c r="K146" s="41"/>
      <c r="L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7:23" x14ac:dyDescent="0.25">
      <c r="G147" s="41"/>
      <c r="I147" s="41"/>
      <c r="J147" s="41"/>
      <c r="K147" s="41"/>
      <c r="L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7:23" x14ac:dyDescent="0.25">
      <c r="G148" s="41"/>
      <c r="I148" s="41"/>
      <c r="J148" s="41"/>
      <c r="K148" s="41"/>
      <c r="L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7:23" x14ac:dyDescent="0.25">
      <c r="G149" s="41"/>
      <c r="I149" s="41"/>
      <c r="J149" s="41"/>
      <c r="K149" s="41"/>
      <c r="L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7:23" x14ac:dyDescent="0.25">
      <c r="G150" s="41"/>
      <c r="I150" s="41"/>
      <c r="J150" s="41"/>
      <c r="K150" s="41"/>
      <c r="L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7:23" x14ac:dyDescent="0.25">
      <c r="G151" s="41"/>
      <c r="I151" s="41"/>
      <c r="J151" s="41"/>
      <c r="K151" s="41"/>
      <c r="L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7:23" x14ac:dyDescent="0.25">
      <c r="G152" s="41"/>
      <c r="I152" s="41"/>
      <c r="J152" s="41"/>
      <c r="K152" s="41"/>
      <c r="L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7:23" x14ac:dyDescent="0.25">
      <c r="G153" s="41"/>
      <c r="I153" s="41"/>
      <c r="J153" s="41"/>
      <c r="K153" s="41"/>
      <c r="L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7:23" x14ac:dyDescent="0.25">
      <c r="G154" s="41"/>
      <c r="I154" s="41"/>
      <c r="J154" s="41"/>
      <c r="K154" s="41"/>
      <c r="L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7:23" x14ac:dyDescent="0.25">
      <c r="G155" s="41"/>
      <c r="I155" s="41"/>
      <c r="J155" s="41"/>
      <c r="K155" s="41"/>
      <c r="L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7:23" x14ac:dyDescent="0.25">
      <c r="G156" s="41"/>
      <c r="I156" s="41"/>
      <c r="J156" s="41"/>
      <c r="K156" s="41"/>
      <c r="L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7:23" x14ac:dyDescent="0.25">
      <c r="G157" s="41"/>
      <c r="I157" s="41"/>
      <c r="J157" s="41"/>
      <c r="K157" s="41"/>
      <c r="L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7:23" x14ac:dyDescent="0.25">
      <c r="G158" s="41"/>
      <c r="I158" s="41"/>
      <c r="J158" s="41"/>
      <c r="K158" s="41"/>
      <c r="L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7:23" x14ac:dyDescent="0.25">
      <c r="G159" s="41"/>
      <c r="I159" s="41"/>
      <c r="J159" s="41"/>
      <c r="K159" s="41"/>
      <c r="L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7:23" x14ac:dyDescent="0.25">
      <c r="G160" s="41"/>
      <c r="I160" s="41"/>
      <c r="J160" s="41"/>
      <c r="K160" s="41"/>
      <c r="L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7:23" x14ac:dyDescent="0.25">
      <c r="G161" s="41"/>
      <c r="I161" s="41"/>
      <c r="J161" s="41"/>
      <c r="K161" s="41"/>
      <c r="L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7:23" x14ac:dyDescent="0.25">
      <c r="G162" s="41"/>
      <c r="I162" s="41"/>
      <c r="J162" s="41"/>
      <c r="K162" s="41"/>
      <c r="L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7:23" x14ac:dyDescent="0.25">
      <c r="G163" s="41"/>
      <c r="I163" s="41"/>
      <c r="J163" s="41"/>
      <c r="K163" s="41"/>
      <c r="L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7:23" x14ac:dyDescent="0.25">
      <c r="G164" s="41"/>
      <c r="I164" s="41"/>
      <c r="J164" s="41"/>
      <c r="K164" s="41"/>
      <c r="L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7:23" x14ac:dyDescent="0.25">
      <c r="G165" s="41"/>
      <c r="I165" s="41"/>
      <c r="J165" s="41"/>
      <c r="K165" s="41"/>
      <c r="L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7:23" x14ac:dyDescent="0.25">
      <c r="G166" s="41"/>
      <c r="I166" s="41"/>
      <c r="J166" s="41"/>
      <c r="K166" s="41"/>
      <c r="L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7:23" x14ac:dyDescent="0.25">
      <c r="G167" s="41"/>
      <c r="I167" s="41"/>
      <c r="J167" s="41"/>
      <c r="K167" s="41"/>
      <c r="L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7:23" x14ac:dyDescent="0.25">
      <c r="G168" s="41"/>
      <c r="I168" s="41"/>
      <c r="J168" s="41"/>
      <c r="K168" s="41"/>
      <c r="L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7:23" x14ac:dyDescent="0.25">
      <c r="G169" s="41"/>
      <c r="I169" s="41"/>
      <c r="J169" s="41"/>
      <c r="K169" s="41"/>
      <c r="L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7:23" x14ac:dyDescent="0.25">
      <c r="G170" s="41"/>
      <c r="I170" s="41"/>
      <c r="J170" s="41"/>
      <c r="K170" s="41"/>
      <c r="L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7:23" x14ac:dyDescent="0.25">
      <c r="G171" s="41"/>
      <c r="I171" s="41"/>
      <c r="J171" s="41"/>
      <c r="K171" s="41"/>
      <c r="L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7:23" x14ac:dyDescent="0.25">
      <c r="G172" s="41"/>
      <c r="I172" s="41"/>
      <c r="J172" s="41"/>
      <c r="K172" s="41"/>
      <c r="L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7:23" x14ac:dyDescent="0.25">
      <c r="G173" s="41"/>
      <c r="I173" s="41"/>
      <c r="J173" s="41"/>
      <c r="K173" s="41"/>
      <c r="L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7:23" x14ac:dyDescent="0.25">
      <c r="G174" s="41"/>
      <c r="I174" s="41"/>
      <c r="J174" s="41"/>
      <c r="K174" s="41"/>
      <c r="L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7:23" x14ac:dyDescent="0.25">
      <c r="G175" s="41"/>
      <c r="I175" s="41"/>
      <c r="J175" s="41"/>
      <c r="K175" s="41"/>
      <c r="L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7:23" x14ac:dyDescent="0.25">
      <c r="G176" s="41"/>
      <c r="I176" s="41"/>
      <c r="J176" s="41"/>
      <c r="K176" s="41"/>
      <c r="L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7:23" x14ac:dyDescent="0.25">
      <c r="G177" s="41"/>
      <c r="I177" s="41"/>
      <c r="J177" s="41"/>
      <c r="K177" s="41"/>
      <c r="L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7:23" x14ac:dyDescent="0.25">
      <c r="G178" s="41"/>
      <c r="I178" s="41"/>
      <c r="J178" s="41"/>
      <c r="K178" s="41"/>
      <c r="L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7:23" x14ac:dyDescent="0.25">
      <c r="G179" s="41"/>
      <c r="I179" s="41"/>
      <c r="J179" s="41"/>
      <c r="K179" s="41"/>
      <c r="L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7:23" x14ac:dyDescent="0.25">
      <c r="G180" s="41"/>
      <c r="I180" s="41"/>
      <c r="J180" s="41"/>
      <c r="K180" s="41"/>
      <c r="L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7:23" x14ac:dyDescent="0.25">
      <c r="G181" s="41"/>
      <c r="I181" s="41"/>
      <c r="J181" s="41"/>
      <c r="K181" s="41"/>
      <c r="L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7:23" x14ac:dyDescent="0.25">
      <c r="G182" s="41"/>
      <c r="I182" s="41"/>
      <c r="J182" s="41"/>
      <c r="K182" s="41"/>
      <c r="L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7:23" x14ac:dyDescent="0.25">
      <c r="G183" s="41"/>
      <c r="I183" s="41"/>
      <c r="J183" s="41"/>
      <c r="K183" s="41"/>
      <c r="L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7:23" x14ac:dyDescent="0.25">
      <c r="G184" s="41"/>
      <c r="I184" s="41"/>
      <c r="J184" s="41"/>
      <c r="K184" s="41"/>
      <c r="L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7:23" x14ac:dyDescent="0.25">
      <c r="G185" s="41"/>
      <c r="I185" s="41"/>
      <c r="J185" s="41"/>
      <c r="K185" s="41"/>
      <c r="L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7:23" x14ac:dyDescent="0.25">
      <c r="G186" s="41"/>
      <c r="I186" s="41"/>
      <c r="J186" s="41"/>
      <c r="K186" s="41"/>
      <c r="L186" s="41"/>
      <c r="O186" s="41"/>
      <c r="P186" s="41"/>
      <c r="Q186" s="41"/>
      <c r="R186" s="41"/>
      <c r="S186" s="41"/>
      <c r="T186" s="41"/>
      <c r="U186" s="41"/>
      <c r="V186" s="41"/>
      <c r="W186" s="41"/>
    </row>
    <row r="187" spans="7:23" x14ac:dyDescent="0.25">
      <c r="G187" s="41"/>
      <c r="I187" s="41"/>
      <c r="J187" s="41"/>
      <c r="K187" s="41"/>
      <c r="L187" s="41"/>
      <c r="O187" s="41"/>
      <c r="P187" s="41"/>
      <c r="Q187" s="41"/>
      <c r="R187" s="41"/>
      <c r="S187" s="41"/>
      <c r="T187" s="41"/>
      <c r="U187" s="41"/>
      <c r="V187" s="41"/>
      <c r="W187" s="41"/>
    </row>
    <row r="188" spans="7:23" x14ac:dyDescent="0.25">
      <c r="G188" s="41"/>
      <c r="I188" s="41"/>
      <c r="J188" s="41"/>
      <c r="K188" s="41"/>
      <c r="L188" s="41"/>
      <c r="O188" s="41"/>
      <c r="P188" s="41"/>
      <c r="Q188" s="41"/>
      <c r="R188" s="41"/>
      <c r="S188" s="41"/>
      <c r="T188" s="41"/>
      <c r="U188" s="41"/>
      <c r="V188" s="41"/>
      <c r="W188" s="41"/>
    </row>
    <row r="189" spans="7:23" x14ac:dyDescent="0.25">
      <c r="G189" s="41"/>
      <c r="I189" s="41"/>
      <c r="J189" s="41"/>
      <c r="K189" s="41"/>
      <c r="L189" s="41"/>
      <c r="O189" s="41"/>
      <c r="P189" s="41"/>
      <c r="Q189" s="41"/>
      <c r="R189" s="41"/>
      <c r="S189" s="41"/>
      <c r="T189" s="41"/>
      <c r="U189" s="41"/>
      <c r="V189" s="41"/>
      <c r="W189" s="41"/>
    </row>
    <row r="190" spans="7:23" x14ac:dyDescent="0.25">
      <c r="G190" s="41"/>
      <c r="I190" s="41"/>
      <c r="J190" s="41"/>
      <c r="K190" s="41"/>
      <c r="L190" s="41"/>
      <c r="O190" s="41"/>
      <c r="P190" s="41"/>
      <c r="Q190" s="41"/>
      <c r="R190" s="41"/>
      <c r="S190" s="41"/>
      <c r="T190" s="41"/>
      <c r="U190" s="41"/>
      <c r="V190" s="41"/>
      <c r="W190" s="41"/>
    </row>
    <row r="191" spans="7:23" x14ac:dyDescent="0.25">
      <c r="G191" s="41"/>
      <c r="I191" s="41"/>
      <c r="J191" s="41"/>
      <c r="K191" s="41"/>
      <c r="L191" s="41"/>
      <c r="O191" s="41"/>
      <c r="P191" s="41"/>
      <c r="Q191" s="41"/>
      <c r="R191" s="41"/>
      <c r="S191" s="41"/>
      <c r="T191" s="41"/>
      <c r="U191" s="41"/>
      <c r="V191" s="41"/>
      <c r="W191" s="41"/>
    </row>
    <row r="192" spans="7:23" x14ac:dyDescent="0.25">
      <c r="G192" s="41"/>
      <c r="I192" s="41"/>
      <c r="J192" s="41"/>
      <c r="K192" s="41"/>
      <c r="L192" s="41"/>
      <c r="O192" s="41"/>
      <c r="P192" s="41"/>
      <c r="Q192" s="41"/>
      <c r="R192" s="41"/>
      <c r="S192" s="41"/>
      <c r="T192" s="41"/>
      <c r="U192" s="41"/>
      <c r="V192" s="41"/>
      <c r="W192" s="41"/>
    </row>
    <row r="193" spans="7:23" x14ac:dyDescent="0.25">
      <c r="G193" s="41"/>
      <c r="I193" s="41"/>
      <c r="J193" s="41"/>
      <c r="K193" s="41"/>
      <c r="L193" s="41"/>
      <c r="O193" s="41"/>
      <c r="P193" s="41"/>
      <c r="Q193" s="41"/>
      <c r="R193" s="41"/>
      <c r="S193" s="41"/>
      <c r="T193" s="41"/>
      <c r="U193" s="41"/>
      <c r="V193" s="41"/>
      <c r="W193" s="41"/>
    </row>
    <row r="194" spans="7:23" x14ac:dyDescent="0.25">
      <c r="G194" s="41"/>
      <c r="I194" s="41"/>
      <c r="J194" s="41"/>
      <c r="K194" s="41"/>
      <c r="L194" s="41"/>
      <c r="O194" s="41"/>
      <c r="P194" s="41"/>
      <c r="Q194" s="41"/>
      <c r="R194" s="41"/>
      <c r="S194" s="41"/>
      <c r="T194" s="41"/>
      <c r="U194" s="41"/>
      <c r="V194" s="41"/>
      <c r="W194" s="41"/>
    </row>
    <row r="195" spans="7:23" x14ac:dyDescent="0.25">
      <c r="G195" s="41"/>
      <c r="I195" s="41"/>
      <c r="J195" s="41"/>
      <c r="K195" s="41"/>
      <c r="L195" s="41"/>
      <c r="O195" s="41"/>
      <c r="P195" s="41"/>
      <c r="Q195" s="41"/>
      <c r="R195" s="41"/>
      <c r="S195" s="41"/>
      <c r="T195" s="41"/>
      <c r="U195" s="41"/>
      <c r="V195" s="41"/>
      <c r="W195" s="41"/>
    </row>
    <row r="196" spans="7:23" x14ac:dyDescent="0.25">
      <c r="G196" s="41"/>
      <c r="I196" s="41"/>
      <c r="J196" s="41"/>
      <c r="K196" s="41"/>
      <c r="L196" s="41"/>
      <c r="O196" s="41"/>
      <c r="P196" s="41"/>
      <c r="Q196" s="41"/>
      <c r="R196" s="41"/>
      <c r="S196" s="41"/>
      <c r="T196" s="41"/>
      <c r="U196" s="41"/>
      <c r="V196" s="41"/>
      <c r="W196" s="41"/>
    </row>
    <row r="197" spans="7:23" x14ac:dyDescent="0.25">
      <c r="G197" s="41"/>
      <c r="I197" s="41"/>
      <c r="J197" s="41"/>
      <c r="K197" s="41"/>
      <c r="L197" s="41"/>
      <c r="O197" s="41"/>
      <c r="P197" s="41"/>
      <c r="Q197" s="41"/>
      <c r="R197" s="41"/>
      <c r="S197" s="41"/>
      <c r="T197" s="41"/>
      <c r="U197" s="41"/>
      <c r="V197" s="41"/>
      <c r="W197" s="41"/>
    </row>
    <row r="198" spans="7:23" x14ac:dyDescent="0.25">
      <c r="G198" s="41"/>
      <c r="I198" s="41"/>
      <c r="J198" s="41"/>
      <c r="K198" s="41"/>
      <c r="L198" s="41"/>
      <c r="O198" s="41"/>
      <c r="P198" s="41"/>
      <c r="Q198" s="41"/>
      <c r="R198" s="41"/>
      <c r="S198" s="41"/>
      <c r="T198" s="41"/>
      <c r="U198" s="41"/>
      <c r="V198" s="41"/>
      <c r="W198" s="41"/>
    </row>
    <row r="199" spans="7:23" x14ac:dyDescent="0.25">
      <c r="G199" s="41"/>
      <c r="I199" s="41"/>
      <c r="J199" s="41"/>
      <c r="K199" s="41"/>
      <c r="L199" s="41"/>
      <c r="O199" s="41"/>
      <c r="P199" s="41"/>
      <c r="Q199" s="41"/>
      <c r="R199" s="41"/>
      <c r="S199" s="41"/>
      <c r="T199" s="41"/>
      <c r="U199" s="41"/>
      <c r="V199" s="41"/>
      <c r="W199" s="41"/>
    </row>
    <row r="200" spans="7:23" x14ac:dyDescent="0.25">
      <c r="G200" s="41"/>
      <c r="I200" s="41"/>
      <c r="J200" s="41"/>
      <c r="K200" s="41"/>
      <c r="L200" s="41"/>
      <c r="O200" s="41"/>
      <c r="P200" s="41"/>
      <c r="Q200" s="41"/>
      <c r="R200" s="41"/>
      <c r="S200" s="41"/>
      <c r="T200" s="41"/>
      <c r="U200" s="41"/>
      <c r="V200" s="41"/>
      <c r="W200" s="41"/>
    </row>
    <row r="201" spans="7:23" x14ac:dyDescent="0.25">
      <c r="G201" s="41"/>
      <c r="I201" s="41"/>
      <c r="J201" s="41"/>
      <c r="K201" s="41"/>
      <c r="L201" s="41"/>
      <c r="O201" s="41"/>
      <c r="P201" s="41"/>
      <c r="Q201" s="41"/>
      <c r="R201" s="41"/>
      <c r="S201" s="41"/>
      <c r="T201" s="41"/>
      <c r="U201" s="41"/>
      <c r="V201" s="41"/>
      <c r="W201" s="41"/>
    </row>
    <row r="202" spans="7:23" x14ac:dyDescent="0.25">
      <c r="J202" s="41"/>
      <c r="K202" s="41"/>
      <c r="L202" s="41"/>
      <c r="O202" s="41"/>
      <c r="P202" s="41"/>
      <c r="Q202" s="41"/>
      <c r="R202" s="41"/>
      <c r="S202" s="41"/>
      <c r="T202" s="41"/>
      <c r="U202" s="41"/>
      <c r="V202" s="41"/>
      <c r="W202" s="41"/>
    </row>
    <row r="203" spans="7:23" x14ac:dyDescent="0.25">
      <c r="J203" s="41"/>
      <c r="K203" s="41"/>
      <c r="L203" s="41"/>
      <c r="O203" s="41"/>
      <c r="P203" s="41"/>
      <c r="Q203" s="41"/>
      <c r="R203" s="41"/>
      <c r="S203" s="41"/>
      <c r="T203" s="41"/>
      <c r="U203" s="41"/>
      <c r="V203" s="41"/>
      <c r="W203" s="41"/>
    </row>
  </sheetData>
  <sheetProtection algorithmName="SHA-512" hashValue="6NfffAw/sYUv3HGgvCzGib6uNhemml4/ZL5azUcfmwFR54bDu9pN8l1BLc/RC1epSjRU/n2Y4z0eVDV+ymUbpQ==" saltValue="FfY0MXg3mvIIHqwKUfTjAw==" spinCount="100000" sheet="1" objects="1" scenarios="1"/>
  <mergeCells count="20">
    <mergeCell ref="C10:D11"/>
    <mergeCell ref="E10:F11"/>
    <mergeCell ref="G10:H11"/>
    <mergeCell ref="C2:G4"/>
    <mergeCell ref="D5:F5"/>
    <mergeCell ref="D6:F6"/>
    <mergeCell ref="D7:F7"/>
    <mergeCell ref="I10:I11"/>
    <mergeCell ref="G12:G15"/>
    <mergeCell ref="H12:H15"/>
    <mergeCell ref="I12:I25"/>
    <mergeCell ref="E13:E14"/>
    <mergeCell ref="F13:F14"/>
    <mergeCell ref="G16:G24"/>
    <mergeCell ref="H16:H24"/>
    <mergeCell ref="K18:K24"/>
    <mergeCell ref="E17:E19"/>
    <mergeCell ref="F17:F19"/>
    <mergeCell ref="E21:E22"/>
    <mergeCell ref="F21:F22"/>
  </mergeCells>
  <conditionalFormatting sqref="D12 D23:D25 D14:D20">
    <cfRule type="cellIs" dxfId="74" priority="71" stopIfTrue="1" operator="equal">
      <formula>"GULD"</formula>
    </cfRule>
    <cfRule type="cellIs" dxfId="73" priority="72" stopIfTrue="1" operator="equal">
      <formula>"SILVER"</formula>
    </cfRule>
  </conditionalFormatting>
  <conditionalFormatting sqref="D12 D23:D25 D14:D20">
    <cfRule type="cellIs" dxfId="72" priority="70" stopIfTrue="1" operator="equal">
      <formula>"BRONS"</formula>
    </cfRule>
  </conditionalFormatting>
  <conditionalFormatting sqref="D13">
    <cfRule type="expression" dxfId="71" priority="67" stopIfTrue="1">
      <formula>NOT(ISERROR(SEARCH("KLASSAD",D13)))</formula>
    </cfRule>
    <cfRule type="expression" dxfId="70" priority="68" stopIfTrue="1">
      <formula>NOT(ISERROR(SEARCH("BRONS",D13)))</formula>
    </cfRule>
    <cfRule type="expression" dxfId="69" priority="69" stopIfTrue="1">
      <formula>NOT(ISERROR(SEARCH("GULD",D13)))</formula>
    </cfRule>
  </conditionalFormatting>
  <conditionalFormatting sqref="D21:D22">
    <cfRule type="cellIs" dxfId="68" priority="64" stopIfTrue="1" operator="equal">
      <formula>"GULD"</formula>
    </cfRule>
    <cfRule type="cellIs" dxfId="67" priority="65" stopIfTrue="1" operator="equal">
      <formula>"SILVER"</formula>
    </cfRule>
    <cfRule type="cellIs" dxfId="66" priority="66" stopIfTrue="1" operator="equal">
      <formula>"BRONS"</formula>
    </cfRule>
  </conditionalFormatting>
  <conditionalFormatting sqref="F12:F13 F15:F16 F23:F25 F20">
    <cfRule type="cellIs" dxfId="65" priority="61" stopIfTrue="1" operator="equal">
      <formula>"GULD"</formula>
    </cfRule>
    <cfRule type="cellIs" dxfId="64" priority="62" stopIfTrue="1" operator="equal">
      <formula>"SILVER"</formula>
    </cfRule>
    <cfRule type="cellIs" dxfId="63" priority="63" stopIfTrue="1" operator="equal">
      <formula>"BRONS"</formula>
    </cfRule>
  </conditionalFormatting>
  <conditionalFormatting sqref="F12">
    <cfRule type="expression" dxfId="62" priority="58" stopIfTrue="1">
      <formula>NOT(ISERROR(SEARCH("KLASSAD",F12)))</formula>
    </cfRule>
    <cfRule type="expression" dxfId="61" priority="59" stopIfTrue="1">
      <formula>NOT(ISERROR(SEARCH("BRONS",F12)))</formula>
    </cfRule>
    <cfRule type="expression" dxfId="60" priority="60" stopIfTrue="1">
      <formula>NOT(ISERROR(SEARCH("GULD",F12)))</formula>
    </cfRule>
  </conditionalFormatting>
  <conditionalFormatting sqref="F13">
    <cfRule type="expression" dxfId="59" priority="55" stopIfTrue="1">
      <formula>NOT(ISERROR(SEARCH("KLASSAD",F13)))</formula>
    </cfRule>
    <cfRule type="expression" dxfId="58" priority="56" stopIfTrue="1">
      <formula>NOT(ISERROR(SEARCH("BRONS",F13)))</formula>
    </cfRule>
    <cfRule type="expression" dxfId="57" priority="57" stopIfTrue="1">
      <formula>NOT(ISERROR(SEARCH("GULD",F13)))</formula>
    </cfRule>
  </conditionalFormatting>
  <conditionalFormatting sqref="F15">
    <cfRule type="expression" dxfId="56" priority="52" stopIfTrue="1">
      <formula>NOT(ISERROR(SEARCH("KLASSAD",F15)))</formula>
    </cfRule>
    <cfRule type="expression" dxfId="55" priority="53" stopIfTrue="1">
      <formula>NOT(ISERROR(SEARCH("BRONS",F15)))</formula>
    </cfRule>
    <cfRule type="expression" dxfId="54" priority="54" stopIfTrue="1">
      <formula>NOT(ISERROR(SEARCH("GULD",F15)))</formula>
    </cfRule>
  </conditionalFormatting>
  <conditionalFormatting sqref="F23">
    <cfRule type="expression" dxfId="53" priority="49" stopIfTrue="1">
      <formula>NOT(ISERROR(SEARCH("KLASSAD",F23)))</formula>
    </cfRule>
    <cfRule type="expression" dxfId="52" priority="50" stopIfTrue="1">
      <formula>NOT(ISERROR(SEARCH("BRONS",F23)))</formula>
    </cfRule>
    <cfRule type="expression" dxfId="51" priority="51" stopIfTrue="1">
      <formula>NOT(ISERROR(SEARCH("GULD",F23)))</formula>
    </cfRule>
  </conditionalFormatting>
  <conditionalFormatting sqref="F21">
    <cfRule type="cellIs" dxfId="50" priority="46" stopIfTrue="1" operator="equal">
      <formula>"GULD"</formula>
    </cfRule>
    <cfRule type="cellIs" dxfId="49" priority="47" stopIfTrue="1" operator="equal">
      <formula>"SILVER"</formula>
    </cfRule>
    <cfRule type="cellIs" dxfId="48" priority="48" stopIfTrue="1" operator="equal">
      <formula>"BRONS"</formula>
    </cfRule>
  </conditionalFormatting>
  <conditionalFormatting sqref="F21">
    <cfRule type="expression" dxfId="47" priority="43" stopIfTrue="1">
      <formula>NOT(ISERROR(SEARCH("KLASSAD",F21)))</formula>
    </cfRule>
    <cfRule type="expression" dxfId="46" priority="44" stopIfTrue="1">
      <formula>NOT(ISERROR(SEARCH("BRONS",F21)))</formula>
    </cfRule>
    <cfRule type="expression" dxfId="45" priority="45" stopIfTrue="1">
      <formula>NOT(ISERROR(SEARCH("GULD",F21)))</formula>
    </cfRule>
  </conditionalFormatting>
  <conditionalFormatting sqref="F16">
    <cfRule type="expression" dxfId="44" priority="40" stopIfTrue="1">
      <formula>NOT(ISERROR(SEARCH("KLASSAD",F16)))</formula>
    </cfRule>
    <cfRule type="expression" dxfId="43" priority="41" stopIfTrue="1">
      <formula>NOT(ISERROR(SEARCH("BRONS",F16)))</formula>
    </cfRule>
    <cfRule type="expression" dxfId="42" priority="42" stopIfTrue="1">
      <formula>NOT(ISERROR(SEARCH("GULD",F16)))</formula>
    </cfRule>
  </conditionalFormatting>
  <conditionalFormatting sqref="F20">
    <cfRule type="expression" dxfId="41" priority="37" stopIfTrue="1">
      <formula>NOT(ISERROR(SEARCH("KLASSAD",F20)))</formula>
    </cfRule>
    <cfRule type="expression" dxfId="40" priority="38" stopIfTrue="1">
      <formula>NOT(ISERROR(SEARCH("BRONS",F20)))</formula>
    </cfRule>
    <cfRule type="expression" dxfId="39" priority="39" stopIfTrue="1">
      <formula>NOT(ISERROR(SEARCH("GULD",F20)))</formula>
    </cfRule>
  </conditionalFormatting>
  <conditionalFormatting sqref="F24">
    <cfRule type="expression" dxfId="38" priority="34" stopIfTrue="1">
      <formula>NOT(ISERROR(SEARCH("KLASSAD",F24)))</formula>
    </cfRule>
    <cfRule type="expression" dxfId="37" priority="35" stopIfTrue="1">
      <formula>NOT(ISERROR(SEARCH("BRONS",F24)))</formula>
    </cfRule>
    <cfRule type="expression" dxfId="36" priority="36" stopIfTrue="1">
      <formula>NOT(ISERROR(SEARCH("GULD",F24)))</formula>
    </cfRule>
  </conditionalFormatting>
  <conditionalFormatting sqref="F25">
    <cfRule type="expression" dxfId="35" priority="31" stopIfTrue="1">
      <formula>NOT(ISERROR(SEARCH("KLASSAD",F25)))</formula>
    </cfRule>
    <cfRule type="expression" dxfId="34" priority="32" stopIfTrue="1">
      <formula>NOT(ISERROR(SEARCH("BRONS",F25)))</formula>
    </cfRule>
    <cfRule type="expression" dxfId="33" priority="33" stopIfTrue="1">
      <formula>NOT(ISERROR(SEARCH("GULD",F25)))</formula>
    </cfRule>
  </conditionalFormatting>
  <conditionalFormatting sqref="F17">
    <cfRule type="cellIs" dxfId="32" priority="28" stopIfTrue="1" operator="equal">
      <formula>"GULD"</formula>
    </cfRule>
    <cfRule type="cellIs" dxfId="31" priority="29" stopIfTrue="1" operator="equal">
      <formula>"SILVER"</formula>
    </cfRule>
    <cfRule type="cellIs" dxfId="30" priority="30" stopIfTrue="1" operator="equal">
      <formula>"BRONS"</formula>
    </cfRule>
  </conditionalFormatting>
  <conditionalFormatting sqref="F17">
    <cfRule type="expression" dxfId="29" priority="25" stopIfTrue="1">
      <formula>NOT(ISERROR(SEARCH("KLASSAD",F17)))</formula>
    </cfRule>
    <cfRule type="expression" dxfId="28" priority="26" stopIfTrue="1">
      <formula>NOT(ISERROR(SEARCH("BRONS",F17)))</formula>
    </cfRule>
    <cfRule type="expression" dxfId="27" priority="27" stopIfTrue="1">
      <formula>NOT(ISERROR(SEARCH("GULD",F17)))</formula>
    </cfRule>
  </conditionalFormatting>
  <conditionalFormatting sqref="H12">
    <cfRule type="cellIs" dxfId="26" priority="22" stopIfTrue="1" operator="equal">
      <formula>"GULD"</formula>
    </cfRule>
    <cfRule type="cellIs" dxfId="25" priority="23" stopIfTrue="1" operator="equal">
      <formula>"SILVER"</formula>
    </cfRule>
    <cfRule type="cellIs" dxfId="24" priority="24" stopIfTrue="1" operator="equal">
      <formula>"BRONS"</formula>
    </cfRule>
  </conditionalFormatting>
  <conditionalFormatting sqref="H12">
    <cfRule type="expression" dxfId="23" priority="19" stopIfTrue="1">
      <formula>NOT(ISERROR(SEARCH("KLASSAD",H12)))</formula>
    </cfRule>
    <cfRule type="expression" dxfId="22" priority="20" stopIfTrue="1">
      <formula>NOT(ISERROR(SEARCH("BRONS",H12)))</formula>
    </cfRule>
    <cfRule type="expression" dxfId="21" priority="21" stopIfTrue="1">
      <formula>NOT(ISERROR(SEARCH("GULD",H12)))</formula>
    </cfRule>
  </conditionalFormatting>
  <conditionalFormatting sqref="H16">
    <cfRule type="cellIs" dxfId="20" priority="16" stopIfTrue="1" operator="equal">
      <formula>"GULD"</formula>
    </cfRule>
    <cfRule type="cellIs" dxfId="19" priority="17" stopIfTrue="1" operator="equal">
      <formula>"SILVER"</formula>
    </cfRule>
    <cfRule type="cellIs" dxfId="18" priority="18" stopIfTrue="1" operator="equal">
      <formula>"BRONS"</formula>
    </cfRule>
  </conditionalFormatting>
  <conditionalFormatting sqref="H16">
    <cfRule type="expression" dxfId="17" priority="13" stopIfTrue="1">
      <formula>NOT(ISERROR(SEARCH("KLASSAD",H16)))</formula>
    </cfRule>
    <cfRule type="expression" dxfId="16" priority="14" stopIfTrue="1">
      <formula>NOT(ISERROR(SEARCH("BRONS",H16)))</formula>
    </cfRule>
    <cfRule type="expression" dxfId="15" priority="15" stopIfTrue="1">
      <formula>NOT(ISERROR(SEARCH("GULD",H16)))</formula>
    </cfRule>
  </conditionalFormatting>
  <conditionalFormatting sqref="H25">
    <cfRule type="cellIs" dxfId="14" priority="10" stopIfTrue="1" operator="equal">
      <formula>"GULD"</formula>
    </cfRule>
    <cfRule type="cellIs" dxfId="13" priority="11" stopIfTrue="1" operator="equal">
      <formula>"SILVER"</formula>
    </cfRule>
    <cfRule type="cellIs" dxfId="12" priority="12" stopIfTrue="1" operator="equal">
      <formula>"BRONS"</formula>
    </cfRule>
  </conditionalFormatting>
  <conditionalFormatting sqref="H25">
    <cfRule type="expression" dxfId="11" priority="7" stopIfTrue="1">
      <formula>NOT(ISERROR(SEARCH("KLASSAD",H25)))</formula>
    </cfRule>
    <cfRule type="expression" dxfId="10" priority="8" stopIfTrue="1">
      <formula>NOT(ISERROR(SEARCH("BRONS",H25)))</formula>
    </cfRule>
    <cfRule type="expression" dxfId="9" priority="9" stopIfTrue="1">
      <formula>NOT(ISERROR(SEARCH("GULD",H25)))</formula>
    </cfRule>
  </conditionalFormatting>
  <conditionalFormatting sqref="I12">
    <cfRule type="cellIs" dxfId="8" priority="4" stopIfTrue="1" operator="equal">
      <formula>"GULD"</formula>
    </cfRule>
    <cfRule type="cellIs" dxfId="7" priority="5" stopIfTrue="1" operator="equal">
      <formula>"SILVER"</formula>
    </cfRule>
    <cfRule type="cellIs" dxfId="6" priority="6" stopIfTrue="1" operator="equal">
      <formula>"BRONS"</formula>
    </cfRule>
  </conditionalFormatting>
  <conditionalFormatting sqref="I12">
    <cfRule type="expression" dxfId="5" priority="1" stopIfTrue="1">
      <formula>NOT(ISERROR(SEARCH("KLASSAD",I12)))</formula>
    </cfRule>
    <cfRule type="expression" dxfId="4" priority="2" stopIfTrue="1">
      <formula>NOT(ISERROR(SEARCH("BRONS",I12)))</formula>
    </cfRule>
    <cfRule type="expression" dxfId="3" priority="3" stopIfTrue="1">
      <formula>NOT(ISERROR(SEARCH("GULD",I12)))</formula>
    </cfRule>
  </conditionalFormatting>
  <dataValidations xWindow="327" yWindow="692" count="14">
    <dataValidation type="list" showInputMessage="1" showErrorMessage="1" errorTitle="Fel inmatning" error="Endast klass A-D är giltiga!_x000a__x000a_Skriv med VERSALER" prompt="Myndighetskrav på solvärmelast saknas, dvs KLASSAD accepteras i MB för befintliga byggnader" sqref="D14">
      <formula1>$AB$9:$AB$12</formula1>
    </dataValidation>
    <dataValidation type="list" showInputMessage="1" showErrorMessage="1" errorTitle="Fel inmatning" error="Endast klass A-D är giltiga!_x000a__x000a_Skriv med VERSALER" prompt="Myndighetskrav på värmeeffektbehov saknas, dvs KLASSAD accepteras i MB  för befintliga byggnader" sqref="D13">
      <formula1>$AB$9:$AB$12</formula1>
    </dataValidation>
    <dataValidation type="list" showInputMessage="1" showErrorMessage="1" errorTitle="Fel inmatning" error="Endast klass A-D är giltiga!_x000a__x000a_Skriv med VERSALER" prompt="Myndighetskrav på högsta energianvändning saknas, dvs KLASSAD accepteras i MB för befintliga byggnader 2.0 och 2.1" sqref="D12">
      <formula1>$AB$9:$AB$12</formula1>
    </dataValidation>
    <dataValidation type="list" showInputMessage="1" showErrorMessage="1" errorTitle="Fel inmatning" error="Endast klass A-D är giltiga!_x000a__x000a_Skriv med VERSALER" prompt="KLASSAD på denna indikator kan innebära att myndighetskrav inte är uppfyllt. Kontrollera detta, åtgärda eller redovisa en åtgärdsplan för att certifiera i MB. " sqref="D25">
      <formula1>$AB$9:$AB$12</formula1>
    </dataValidation>
    <dataValidation type="list" showInputMessage="1" showErrorMessage="1" errorTitle="Fel inmatning" error="Endast klass A-D är giltiga!_x000a__x000a_Skriv med VERSALER" prompt="KLASSAD på denna indikator kan innebära att myndighetskrav på legionella inte är uppfyllt. Kontrollera detta, åtgärda eller redovisa en åtgärdsplan för att certifiera i MB. " sqref="D24">
      <formula1>$AB$9:$AB$12</formula1>
    </dataValidation>
    <dataValidation type="list" showInputMessage="1" showErrorMessage="1" errorTitle="Fel inmatning" error="Endast klass A-D är giltiga!_x000a__x000a_Skriv med VERSALER" prompt="KLASSAD på denna indikator kan innebära att myndighetskrav på dagsljus inte är uppfyllt. Kontrollera detta, åtgärda eller redovisa en åtgärdsplan för att certifiera i MB. " sqref="D23">
      <formula1>$AB$9:$AB$12</formula1>
    </dataValidation>
    <dataValidation type="list" showInputMessage="1" showErrorMessage="1" errorTitle="Fel inmatning" error="Endast klass A-D är giltiga!_x000a__x000a_Skriv med VERSALER" prompt="KLASSAD på denna indikator kan innebära att myndighetskrav på termiskt klimat sommartid inte är uppfyllt. Kontrollera detta, åtgärda eller redovisa en åtgärdsplan för att certifiera i MB. " sqref="D22">
      <formula1>$AB$9:$AB$12</formula1>
    </dataValidation>
    <dataValidation type="list" showInputMessage="1" showErrorMessage="1" errorTitle="Fel inmatning" error="Endast klass A-D är giltiga!_x000a__x000a_Skriv med VERSALER" prompt="KLASSAD på denna indikator kan innebära att myndighetskrav på termiskt klimat vintertid inte är uppfyllt. Kontrollera detta, åtgärda eller redovisa en åtgärdsplan för att certifiera i MB. " sqref="D21">
      <formula1>$AB$9:$AB$12</formula1>
    </dataValidation>
    <dataValidation type="list" showInputMessage="1" showErrorMessage="1" errorTitle="Fel inmatning" error="Endast klass A-D är giltiga!_x000a__x000a_Skriv med VERSALER" prompt="KLASSAD på denna indikator kan innebära att myndighetskrav på förekomst av fukt och mögel inte är uppfyllt. Kontrollera, åtgärda eller redovisa en åtgärdsplan för att certifiera i MB. " sqref="D20">
      <formula1>$AB$9:$AB$12</formula1>
    </dataValidation>
    <dataValidation type="list" allowBlank="1" showInputMessage="1" showErrorMessage="1" prompt="Lägsta betyg i MB är BRONS oavsett kvävedioxidhalt" sqref="D19">
      <formula1>$AB$9:$AB$11</formula1>
    </dataValidation>
    <dataValidation type="list" showInputMessage="1" showErrorMessage="1" errorTitle="Fel inmatning" error="Endast klass A-D är giltiga!_x000a__x000a_Skriv med VERSALER" prompt="KLASSAD på denna indikator innebär att OVK inte är genomförd vilket är ett lagkrav. Åtgärda eller redovisa en åtgärdsplan för att certifiera i MB. " sqref="D18">
      <formula1>$AB$9:$AB$12</formula1>
    </dataValidation>
    <dataValidation type="list" showInputMessage="1" showErrorMessage="1" errorTitle="Fel inmatning" error="Endast klass A-D är giltiga!_x000a__x000a_Skriv med VERSALER" prompt="KLASSAD på denna indikator kan innebära att myndighetskrav på radonhalt inte är uppfyllt. Kontrollera, åtgärda eller redovisa en åtgärdsplan för att certifiera i MB. " sqref="D17">
      <formula1>$AB$9:$AB$12</formula1>
    </dataValidation>
    <dataValidation type="list" showInputMessage="1" showErrorMessage="1" errorTitle="Fel inmatning" error="Endast klass A-D är giltiga!_x000a__x000a_Skriv med VERSALER" prompt="KLASSAD på denna indikator kan innebära att myndighetskrav på ljudmiljö inte är uppfyllt. Kontrollera, åtgärda eller redovisa en åtgärdsplan för att certifiera i MB. " sqref="D16">
      <formula1>$AB$9:$AB$12</formula1>
    </dataValidation>
    <dataValidation type="list" showInputMessage="1" showErrorMessage="1" errorTitle="Fel inmatning" error="Endast klass A-D är giltiga!_x000a__x000a_Skriv med VERSALER" prompt="Myndighetskrav på energislag saknas, dvs KLASSAD accepteras i MB för befintliga byggnader" sqref="D15">
      <formula1>$AB$9:$AB$12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0"/>
  <sheetViews>
    <sheetView showGridLines="0" workbookViewId="0">
      <selection activeCell="C17" sqref="C17"/>
    </sheetView>
  </sheetViews>
  <sheetFormatPr defaultRowHeight="12.75" x14ac:dyDescent="0.2"/>
  <cols>
    <col min="1" max="1" width="1.85546875" style="105" customWidth="1"/>
    <col min="2" max="2" width="30.42578125" style="106" customWidth="1"/>
    <col min="3" max="3" width="9.28515625" style="106" customWidth="1"/>
    <col min="4" max="4" width="16.5703125" style="106" customWidth="1"/>
    <col min="5" max="5" width="9.7109375" style="106" customWidth="1"/>
    <col min="6" max="6" width="9" style="106" customWidth="1"/>
    <col min="7" max="7" width="8.7109375" style="106" customWidth="1"/>
    <col min="8" max="8" width="11.140625" style="106" customWidth="1"/>
    <col min="9" max="13" width="9.140625" style="105"/>
    <col min="14" max="35" width="0" style="105" hidden="1" customWidth="1"/>
    <col min="36" max="40" width="9.140625" style="105"/>
    <col min="41" max="256" width="9.140625" style="106"/>
    <col min="257" max="257" width="1.85546875" style="106" customWidth="1"/>
    <col min="258" max="258" width="30.42578125" style="106" customWidth="1"/>
    <col min="259" max="259" width="9.28515625" style="106" customWidth="1"/>
    <col min="260" max="260" width="16.5703125" style="106" customWidth="1"/>
    <col min="261" max="261" width="9.7109375" style="106" customWidth="1"/>
    <col min="262" max="262" width="9" style="106" customWidth="1"/>
    <col min="263" max="263" width="8.7109375" style="106" customWidth="1"/>
    <col min="264" max="264" width="11.140625" style="106" customWidth="1"/>
    <col min="265" max="269" width="9.140625" style="106"/>
    <col min="270" max="291" width="0" style="106" hidden="1" customWidth="1"/>
    <col min="292" max="512" width="9.140625" style="106"/>
    <col min="513" max="513" width="1.85546875" style="106" customWidth="1"/>
    <col min="514" max="514" width="30.42578125" style="106" customWidth="1"/>
    <col min="515" max="515" width="9.28515625" style="106" customWidth="1"/>
    <col min="516" max="516" width="16.5703125" style="106" customWidth="1"/>
    <col min="517" max="517" width="9.7109375" style="106" customWidth="1"/>
    <col min="518" max="518" width="9" style="106" customWidth="1"/>
    <col min="519" max="519" width="8.7109375" style="106" customWidth="1"/>
    <col min="520" max="520" width="11.140625" style="106" customWidth="1"/>
    <col min="521" max="525" width="9.140625" style="106"/>
    <col min="526" max="547" width="0" style="106" hidden="1" customWidth="1"/>
    <col min="548" max="768" width="9.140625" style="106"/>
    <col min="769" max="769" width="1.85546875" style="106" customWidth="1"/>
    <col min="770" max="770" width="30.42578125" style="106" customWidth="1"/>
    <col min="771" max="771" width="9.28515625" style="106" customWidth="1"/>
    <col min="772" max="772" width="16.5703125" style="106" customWidth="1"/>
    <col min="773" max="773" width="9.7109375" style="106" customWidth="1"/>
    <col min="774" max="774" width="9" style="106" customWidth="1"/>
    <col min="775" max="775" width="8.7109375" style="106" customWidth="1"/>
    <col min="776" max="776" width="11.140625" style="106" customWidth="1"/>
    <col min="777" max="781" width="9.140625" style="106"/>
    <col min="782" max="803" width="0" style="106" hidden="1" customWidth="1"/>
    <col min="804" max="1024" width="9.140625" style="106"/>
    <col min="1025" max="1025" width="1.85546875" style="106" customWidth="1"/>
    <col min="1026" max="1026" width="30.42578125" style="106" customWidth="1"/>
    <col min="1027" max="1027" width="9.28515625" style="106" customWidth="1"/>
    <col min="1028" max="1028" width="16.5703125" style="106" customWidth="1"/>
    <col min="1029" max="1029" width="9.7109375" style="106" customWidth="1"/>
    <col min="1030" max="1030" width="9" style="106" customWidth="1"/>
    <col min="1031" max="1031" width="8.7109375" style="106" customWidth="1"/>
    <col min="1032" max="1032" width="11.140625" style="106" customWidth="1"/>
    <col min="1033" max="1037" width="9.140625" style="106"/>
    <col min="1038" max="1059" width="0" style="106" hidden="1" customWidth="1"/>
    <col min="1060" max="1280" width="9.140625" style="106"/>
    <col min="1281" max="1281" width="1.85546875" style="106" customWidth="1"/>
    <col min="1282" max="1282" width="30.42578125" style="106" customWidth="1"/>
    <col min="1283" max="1283" width="9.28515625" style="106" customWidth="1"/>
    <col min="1284" max="1284" width="16.5703125" style="106" customWidth="1"/>
    <col min="1285" max="1285" width="9.7109375" style="106" customWidth="1"/>
    <col min="1286" max="1286" width="9" style="106" customWidth="1"/>
    <col min="1287" max="1287" width="8.7109375" style="106" customWidth="1"/>
    <col min="1288" max="1288" width="11.140625" style="106" customWidth="1"/>
    <col min="1289" max="1293" width="9.140625" style="106"/>
    <col min="1294" max="1315" width="0" style="106" hidden="1" customWidth="1"/>
    <col min="1316" max="1536" width="9.140625" style="106"/>
    <col min="1537" max="1537" width="1.85546875" style="106" customWidth="1"/>
    <col min="1538" max="1538" width="30.42578125" style="106" customWidth="1"/>
    <col min="1539" max="1539" width="9.28515625" style="106" customWidth="1"/>
    <col min="1540" max="1540" width="16.5703125" style="106" customWidth="1"/>
    <col min="1541" max="1541" width="9.7109375" style="106" customWidth="1"/>
    <col min="1542" max="1542" width="9" style="106" customWidth="1"/>
    <col min="1543" max="1543" width="8.7109375" style="106" customWidth="1"/>
    <col min="1544" max="1544" width="11.140625" style="106" customWidth="1"/>
    <col min="1545" max="1549" width="9.140625" style="106"/>
    <col min="1550" max="1571" width="0" style="106" hidden="1" customWidth="1"/>
    <col min="1572" max="1792" width="9.140625" style="106"/>
    <col min="1793" max="1793" width="1.85546875" style="106" customWidth="1"/>
    <col min="1794" max="1794" width="30.42578125" style="106" customWidth="1"/>
    <col min="1795" max="1795" width="9.28515625" style="106" customWidth="1"/>
    <col min="1796" max="1796" width="16.5703125" style="106" customWidth="1"/>
    <col min="1797" max="1797" width="9.7109375" style="106" customWidth="1"/>
    <col min="1798" max="1798" width="9" style="106" customWidth="1"/>
    <col min="1799" max="1799" width="8.7109375" style="106" customWidth="1"/>
    <col min="1800" max="1800" width="11.140625" style="106" customWidth="1"/>
    <col min="1801" max="1805" width="9.140625" style="106"/>
    <col min="1806" max="1827" width="0" style="106" hidden="1" customWidth="1"/>
    <col min="1828" max="2048" width="9.140625" style="106"/>
    <col min="2049" max="2049" width="1.85546875" style="106" customWidth="1"/>
    <col min="2050" max="2050" width="30.42578125" style="106" customWidth="1"/>
    <col min="2051" max="2051" width="9.28515625" style="106" customWidth="1"/>
    <col min="2052" max="2052" width="16.5703125" style="106" customWidth="1"/>
    <col min="2053" max="2053" width="9.7109375" style="106" customWidth="1"/>
    <col min="2054" max="2054" width="9" style="106" customWidth="1"/>
    <col min="2055" max="2055" width="8.7109375" style="106" customWidth="1"/>
    <col min="2056" max="2056" width="11.140625" style="106" customWidth="1"/>
    <col min="2057" max="2061" width="9.140625" style="106"/>
    <col min="2062" max="2083" width="0" style="106" hidden="1" customWidth="1"/>
    <col min="2084" max="2304" width="9.140625" style="106"/>
    <col min="2305" max="2305" width="1.85546875" style="106" customWidth="1"/>
    <col min="2306" max="2306" width="30.42578125" style="106" customWidth="1"/>
    <col min="2307" max="2307" width="9.28515625" style="106" customWidth="1"/>
    <col min="2308" max="2308" width="16.5703125" style="106" customWidth="1"/>
    <col min="2309" max="2309" width="9.7109375" style="106" customWidth="1"/>
    <col min="2310" max="2310" width="9" style="106" customWidth="1"/>
    <col min="2311" max="2311" width="8.7109375" style="106" customWidth="1"/>
    <col min="2312" max="2312" width="11.140625" style="106" customWidth="1"/>
    <col min="2313" max="2317" width="9.140625" style="106"/>
    <col min="2318" max="2339" width="0" style="106" hidden="1" customWidth="1"/>
    <col min="2340" max="2560" width="9.140625" style="106"/>
    <col min="2561" max="2561" width="1.85546875" style="106" customWidth="1"/>
    <col min="2562" max="2562" width="30.42578125" style="106" customWidth="1"/>
    <col min="2563" max="2563" width="9.28515625" style="106" customWidth="1"/>
    <col min="2564" max="2564" width="16.5703125" style="106" customWidth="1"/>
    <col min="2565" max="2565" width="9.7109375" style="106" customWidth="1"/>
    <col min="2566" max="2566" width="9" style="106" customWidth="1"/>
    <col min="2567" max="2567" width="8.7109375" style="106" customWidth="1"/>
    <col min="2568" max="2568" width="11.140625" style="106" customWidth="1"/>
    <col min="2569" max="2573" width="9.140625" style="106"/>
    <col min="2574" max="2595" width="0" style="106" hidden="1" customWidth="1"/>
    <col min="2596" max="2816" width="9.140625" style="106"/>
    <col min="2817" max="2817" width="1.85546875" style="106" customWidth="1"/>
    <col min="2818" max="2818" width="30.42578125" style="106" customWidth="1"/>
    <col min="2819" max="2819" width="9.28515625" style="106" customWidth="1"/>
    <col min="2820" max="2820" width="16.5703125" style="106" customWidth="1"/>
    <col min="2821" max="2821" width="9.7109375" style="106" customWidth="1"/>
    <col min="2822" max="2822" width="9" style="106" customWidth="1"/>
    <col min="2823" max="2823" width="8.7109375" style="106" customWidth="1"/>
    <col min="2824" max="2824" width="11.140625" style="106" customWidth="1"/>
    <col min="2825" max="2829" width="9.140625" style="106"/>
    <col min="2830" max="2851" width="0" style="106" hidden="1" customWidth="1"/>
    <col min="2852" max="3072" width="9.140625" style="106"/>
    <col min="3073" max="3073" width="1.85546875" style="106" customWidth="1"/>
    <col min="3074" max="3074" width="30.42578125" style="106" customWidth="1"/>
    <col min="3075" max="3075" width="9.28515625" style="106" customWidth="1"/>
    <col min="3076" max="3076" width="16.5703125" style="106" customWidth="1"/>
    <col min="3077" max="3077" width="9.7109375" style="106" customWidth="1"/>
    <col min="3078" max="3078" width="9" style="106" customWidth="1"/>
    <col min="3079" max="3079" width="8.7109375" style="106" customWidth="1"/>
    <col min="3080" max="3080" width="11.140625" style="106" customWidth="1"/>
    <col min="3081" max="3085" width="9.140625" style="106"/>
    <col min="3086" max="3107" width="0" style="106" hidden="1" customWidth="1"/>
    <col min="3108" max="3328" width="9.140625" style="106"/>
    <col min="3329" max="3329" width="1.85546875" style="106" customWidth="1"/>
    <col min="3330" max="3330" width="30.42578125" style="106" customWidth="1"/>
    <col min="3331" max="3331" width="9.28515625" style="106" customWidth="1"/>
    <col min="3332" max="3332" width="16.5703125" style="106" customWidth="1"/>
    <col min="3333" max="3333" width="9.7109375" style="106" customWidth="1"/>
    <col min="3334" max="3334" width="9" style="106" customWidth="1"/>
    <col min="3335" max="3335" width="8.7109375" style="106" customWidth="1"/>
    <col min="3336" max="3336" width="11.140625" style="106" customWidth="1"/>
    <col min="3337" max="3341" width="9.140625" style="106"/>
    <col min="3342" max="3363" width="0" style="106" hidden="1" customWidth="1"/>
    <col min="3364" max="3584" width="9.140625" style="106"/>
    <col min="3585" max="3585" width="1.85546875" style="106" customWidth="1"/>
    <col min="3586" max="3586" width="30.42578125" style="106" customWidth="1"/>
    <col min="3587" max="3587" width="9.28515625" style="106" customWidth="1"/>
    <col min="3588" max="3588" width="16.5703125" style="106" customWidth="1"/>
    <col min="3589" max="3589" width="9.7109375" style="106" customWidth="1"/>
    <col min="3590" max="3590" width="9" style="106" customWidth="1"/>
    <col min="3591" max="3591" width="8.7109375" style="106" customWidth="1"/>
    <col min="3592" max="3592" width="11.140625" style="106" customWidth="1"/>
    <col min="3593" max="3597" width="9.140625" style="106"/>
    <col min="3598" max="3619" width="0" style="106" hidden="1" customWidth="1"/>
    <col min="3620" max="3840" width="9.140625" style="106"/>
    <col min="3841" max="3841" width="1.85546875" style="106" customWidth="1"/>
    <col min="3842" max="3842" width="30.42578125" style="106" customWidth="1"/>
    <col min="3843" max="3843" width="9.28515625" style="106" customWidth="1"/>
    <col min="3844" max="3844" width="16.5703125" style="106" customWidth="1"/>
    <col min="3845" max="3845" width="9.7109375" style="106" customWidth="1"/>
    <col min="3846" max="3846" width="9" style="106" customWidth="1"/>
    <col min="3847" max="3847" width="8.7109375" style="106" customWidth="1"/>
    <col min="3848" max="3848" width="11.140625" style="106" customWidth="1"/>
    <col min="3849" max="3853" width="9.140625" style="106"/>
    <col min="3854" max="3875" width="0" style="106" hidden="1" customWidth="1"/>
    <col min="3876" max="4096" width="9.140625" style="106"/>
    <col min="4097" max="4097" width="1.85546875" style="106" customWidth="1"/>
    <col min="4098" max="4098" width="30.42578125" style="106" customWidth="1"/>
    <col min="4099" max="4099" width="9.28515625" style="106" customWidth="1"/>
    <col min="4100" max="4100" width="16.5703125" style="106" customWidth="1"/>
    <col min="4101" max="4101" width="9.7109375" style="106" customWidth="1"/>
    <col min="4102" max="4102" width="9" style="106" customWidth="1"/>
    <col min="4103" max="4103" width="8.7109375" style="106" customWidth="1"/>
    <col min="4104" max="4104" width="11.140625" style="106" customWidth="1"/>
    <col min="4105" max="4109" width="9.140625" style="106"/>
    <col min="4110" max="4131" width="0" style="106" hidden="1" customWidth="1"/>
    <col min="4132" max="4352" width="9.140625" style="106"/>
    <col min="4353" max="4353" width="1.85546875" style="106" customWidth="1"/>
    <col min="4354" max="4354" width="30.42578125" style="106" customWidth="1"/>
    <col min="4355" max="4355" width="9.28515625" style="106" customWidth="1"/>
    <col min="4356" max="4356" width="16.5703125" style="106" customWidth="1"/>
    <col min="4357" max="4357" width="9.7109375" style="106" customWidth="1"/>
    <col min="4358" max="4358" width="9" style="106" customWidth="1"/>
    <col min="4359" max="4359" width="8.7109375" style="106" customWidth="1"/>
    <col min="4360" max="4360" width="11.140625" style="106" customWidth="1"/>
    <col min="4361" max="4365" width="9.140625" style="106"/>
    <col min="4366" max="4387" width="0" style="106" hidden="1" customWidth="1"/>
    <col min="4388" max="4608" width="9.140625" style="106"/>
    <col min="4609" max="4609" width="1.85546875" style="106" customWidth="1"/>
    <col min="4610" max="4610" width="30.42578125" style="106" customWidth="1"/>
    <col min="4611" max="4611" width="9.28515625" style="106" customWidth="1"/>
    <col min="4612" max="4612" width="16.5703125" style="106" customWidth="1"/>
    <col min="4613" max="4613" width="9.7109375" style="106" customWidth="1"/>
    <col min="4614" max="4614" width="9" style="106" customWidth="1"/>
    <col min="4615" max="4615" width="8.7109375" style="106" customWidth="1"/>
    <col min="4616" max="4616" width="11.140625" style="106" customWidth="1"/>
    <col min="4617" max="4621" width="9.140625" style="106"/>
    <col min="4622" max="4643" width="0" style="106" hidden="1" customWidth="1"/>
    <col min="4644" max="4864" width="9.140625" style="106"/>
    <col min="4865" max="4865" width="1.85546875" style="106" customWidth="1"/>
    <col min="4866" max="4866" width="30.42578125" style="106" customWidth="1"/>
    <col min="4867" max="4867" width="9.28515625" style="106" customWidth="1"/>
    <col min="4868" max="4868" width="16.5703125" style="106" customWidth="1"/>
    <col min="4869" max="4869" width="9.7109375" style="106" customWidth="1"/>
    <col min="4870" max="4870" width="9" style="106" customWidth="1"/>
    <col min="4871" max="4871" width="8.7109375" style="106" customWidth="1"/>
    <col min="4872" max="4872" width="11.140625" style="106" customWidth="1"/>
    <col min="4873" max="4877" width="9.140625" style="106"/>
    <col min="4878" max="4899" width="0" style="106" hidden="1" customWidth="1"/>
    <col min="4900" max="5120" width="9.140625" style="106"/>
    <col min="5121" max="5121" width="1.85546875" style="106" customWidth="1"/>
    <col min="5122" max="5122" width="30.42578125" style="106" customWidth="1"/>
    <col min="5123" max="5123" width="9.28515625" style="106" customWidth="1"/>
    <col min="5124" max="5124" width="16.5703125" style="106" customWidth="1"/>
    <col min="5125" max="5125" width="9.7109375" style="106" customWidth="1"/>
    <col min="5126" max="5126" width="9" style="106" customWidth="1"/>
    <col min="5127" max="5127" width="8.7109375" style="106" customWidth="1"/>
    <col min="5128" max="5128" width="11.140625" style="106" customWidth="1"/>
    <col min="5129" max="5133" width="9.140625" style="106"/>
    <col min="5134" max="5155" width="0" style="106" hidden="1" customWidth="1"/>
    <col min="5156" max="5376" width="9.140625" style="106"/>
    <col min="5377" max="5377" width="1.85546875" style="106" customWidth="1"/>
    <col min="5378" max="5378" width="30.42578125" style="106" customWidth="1"/>
    <col min="5379" max="5379" width="9.28515625" style="106" customWidth="1"/>
    <col min="5380" max="5380" width="16.5703125" style="106" customWidth="1"/>
    <col min="5381" max="5381" width="9.7109375" style="106" customWidth="1"/>
    <col min="5382" max="5382" width="9" style="106" customWidth="1"/>
    <col min="5383" max="5383" width="8.7109375" style="106" customWidth="1"/>
    <col min="5384" max="5384" width="11.140625" style="106" customWidth="1"/>
    <col min="5385" max="5389" width="9.140625" style="106"/>
    <col min="5390" max="5411" width="0" style="106" hidden="1" customWidth="1"/>
    <col min="5412" max="5632" width="9.140625" style="106"/>
    <col min="5633" max="5633" width="1.85546875" style="106" customWidth="1"/>
    <col min="5634" max="5634" width="30.42578125" style="106" customWidth="1"/>
    <col min="5635" max="5635" width="9.28515625" style="106" customWidth="1"/>
    <col min="5636" max="5636" width="16.5703125" style="106" customWidth="1"/>
    <col min="5637" max="5637" width="9.7109375" style="106" customWidth="1"/>
    <col min="5638" max="5638" width="9" style="106" customWidth="1"/>
    <col min="5639" max="5639" width="8.7109375" style="106" customWidth="1"/>
    <col min="5640" max="5640" width="11.140625" style="106" customWidth="1"/>
    <col min="5641" max="5645" width="9.140625" style="106"/>
    <col min="5646" max="5667" width="0" style="106" hidden="1" customWidth="1"/>
    <col min="5668" max="5888" width="9.140625" style="106"/>
    <col min="5889" max="5889" width="1.85546875" style="106" customWidth="1"/>
    <col min="5890" max="5890" width="30.42578125" style="106" customWidth="1"/>
    <col min="5891" max="5891" width="9.28515625" style="106" customWidth="1"/>
    <col min="5892" max="5892" width="16.5703125" style="106" customWidth="1"/>
    <col min="5893" max="5893" width="9.7109375" style="106" customWidth="1"/>
    <col min="5894" max="5894" width="9" style="106" customWidth="1"/>
    <col min="5895" max="5895" width="8.7109375" style="106" customWidth="1"/>
    <col min="5896" max="5896" width="11.140625" style="106" customWidth="1"/>
    <col min="5897" max="5901" width="9.140625" style="106"/>
    <col min="5902" max="5923" width="0" style="106" hidden="1" customWidth="1"/>
    <col min="5924" max="6144" width="9.140625" style="106"/>
    <col min="6145" max="6145" width="1.85546875" style="106" customWidth="1"/>
    <col min="6146" max="6146" width="30.42578125" style="106" customWidth="1"/>
    <col min="6147" max="6147" width="9.28515625" style="106" customWidth="1"/>
    <col min="6148" max="6148" width="16.5703125" style="106" customWidth="1"/>
    <col min="6149" max="6149" width="9.7109375" style="106" customWidth="1"/>
    <col min="6150" max="6150" width="9" style="106" customWidth="1"/>
    <col min="6151" max="6151" width="8.7109375" style="106" customWidth="1"/>
    <col min="6152" max="6152" width="11.140625" style="106" customWidth="1"/>
    <col min="6153" max="6157" width="9.140625" style="106"/>
    <col min="6158" max="6179" width="0" style="106" hidden="1" customWidth="1"/>
    <col min="6180" max="6400" width="9.140625" style="106"/>
    <col min="6401" max="6401" width="1.85546875" style="106" customWidth="1"/>
    <col min="6402" max="6402" width="30.42578125" style="106" customWidth="1"/>
    <col min="6403" max="6403" width="9.28515625" style="106" customWidth="1"/>
    <col min="6404" max="6404" width="16.5703125" style="106" customWidth="1"/>
    <col min="6405" max="6405" width="9.7109375" style="106" customWidth="1"/>
    <col min="6406" max="6406" width="9" style="106" customWidth="1"/>
    <col min="6407" max="6407" width="8.7109375" style="106" customWidth="1"/>
    <col min="6408" max="6408" width="11.140625" style="106" customWidth="1"/>
    <col min="6409" max="6413" width="9.140625" style="106"/>
    <col min="6414" max="6435" width="0" style="106" hidden="1" customWidth="1"/>
    <col min="6436" max="6656" width="9.140625" style="106"/>
    <col min="6657" max="6657" width="1.85546875" style="106" customWidth="1"/>
    <col min="6658" max="6658" width="30.42578125" style="106" customWidth="1"/>
    <col min="6659" max="6659" width="9.28515625" style="106" customWidth="1"/>
    <col min="6660" max="6660" width="16.5703125" style="106" customWidth="1"/>
    <col min="6661" max="6661" width="9.7109375" style="106" customWidth="1"/>
    <col min="6662" max="6662" width="9" style="106" customWidth="1"/>
    <col min="6663" max="6663" width="8.7109375" style="106" customWidth="1"/>
    <col min="6664" max="6664" width="11.140625" style="106" customWidth="1"/>
    <col min="6665" max="6669" width="9.140625" style="106"/>
    <col min="6670" max="6691" width="0" style="106" hidden="1" customWidth="1"/>
    <col min="6692" max="6912" width="9.140625" style="106"/>
    <col min="6913" max="6913" width="1.85546875" style="106" customWidth="1"/>
    <col min="6914" max="6914" width="30.42578125" style="106" customWidth="1"/>
    <col min="6915" max="6915" width="9.28515625" style="106" customWidth="1"/>
    <col min="6916" max="6916" width="16.5703125" style="106" customWidth="1"/>
    <col min="6917" max="6917" width="9.7109375" style="106" customWidth="1"/>
    <col min="6918" max="6918" width="9" style="106" customWidth="1"/>
    <col min="6919" max="6919" width="8.7109375" style="106" customWidth="1"/>
    <col min="6920" max="6920" width="11.140625" style="106" customWidth="1"/>
    <col min="6921" max="6925" width="9.140625" style="106"/>
    <col min="6926" max="6947" width="0" style="106" hidden="1" customWidth="1"/>
    <col min="6948" max="7168" width="9.140625" style="106"/>
    <col min="7169" max="7169" width="1.85546875" style="106" customWidth="1"/>
    <col min="7170" max="7170" width="30.42578125" style="106" customWidth="1"/>
    <col min="7171" max="7171" width="9.28515625" style="106" customWidth="1"/>
    <col min="7172" max="7172" width="16.5703125" style="106" customWidth="1"/>
    <col min="7173" max="7173" width="9.7109375" style="106" customWidth="1"/>
    <col min="7174" max="7174" width="9" style="106" customWidth="1"/>
    <col min="7175" max="7175" width="8.7109375" style="106" customWidth="1"/>
    <col min="7176" max="7176" width="11.140625" style="106" customWidth="1"/>
    <col min="7177" max="7181" width="9.140625" style="106"/>
    <col min="7182" max="7203" width="0" style="106" hidden="1" customWidth="1"/>
    <col min="7204" max="7424" width="9.140625" style="106"/>
    <col min="7425" max="7425" width="1.85546875" style="106" customWidth="1"/>
    <col min="7426" max="7426" width="30.42578125" style="106" customWidth="1"/>
    <col min="7427" max="7427" width="9.28515625" style="106" customWidth="1"/>
    <col min="7428" max="7428" width="16.5703125" style="106" customWidth="1"/>
    <col min="7429" max="7429" width="9.7109375" style="106" customWidth="1"/>
    <col min="7430" max="7430" width="9" style="106" customWidth="1"/>
    <col min="7431" max="7431" width="8.7109375" style="106" customWidth="1"/>
    <col min="7432" max="7432" width="11.140625" style="106" customWidth="1"/>
    <col min="7433" max="7437" width="9.140625" style="106"/>
    <col min="7438" max="7459" width="0" style="106" hidden="1" customWidth="1"/>
    <col min="7460" max="7680" width="9.140625" style="106"/>
    <col min="7681" max="7681" width="1.85546875" style="106" customWidth="1"/>
    <col min="7682" max="7682" width="30.42578125" style="106" customWidth="1"/>
    <col min="7683" max="7683" width="9.28515625" style="106" customWidth="1"/>
    <col min="7684" max="7684" width="16.5703125" style="106" customWidth="1"/>
    <col min="7685" max="7685" width="9.7109375" style="106" customWidth="1"/>
    <col min="7686" max="7686" width="9" style="106" customWidth="1"/>
    <col min="7687" max="7687" width="8.7109375" style="106" customWidth="1"/>
    <col min="7688" max="7688" width="11.140625" style="106" customWidth="1"/>
    <col min="7689" max="7693" width="9.140625" style="106"/>
    <col min="7694" max="7715" width="0" style="106" hidden="1" customWidth="1"/>
    <col min="7716" max="7936" width="9.140625" style="106"/>
    <col min="7937" max="7937" width="1.85546875" style="106" customWidth="1"/>
    <col min="7938" max="7938" width="30.42578125" style="106" customWidth="1"/>
    <col min="7939" max="7939" width="9.28515625" style="106" customWidth="1"/>
    <col min="7940" max="7940" width="16.5703125" style="106" customWidth="1"/>
    <col min="7941" max="7941" width="9.7109375" style="106" customWidth="1"/>
    <col min="7942" max="7942" width="9" style="106" customWidth="1"/>
    <col min="7943" max="7943" width="8.7109375" style="106" customWidth="1"/>
    <col min="7944" max="7944" width="11.140625" style="106" customWidth="1"/>
    <col min="7945" max="7949" width="9.140625" style="106"/>
    <col min="7950" max="7971" width="0" style="106" hidden="1" customWidth="1"/>
    <col min="7972" max="8192" width="9.140625" style="106"/>
    <col min="8193" max="8193" width="1.85546875" style="106" customWidth="1"/>
    <col min="8194" max="8194" width="30.42578125" style="106" customWidth="1"/>
    <col min="8195" max="8195" width="9.28515625" style="106" customWidth="1"/>
    <col min="8196" max="8196" width="16.5703125" style="106" customWidth="1"/>
    <col min="8197" max="8197" width="9.7109375" style="106" customWidth="1"/>
    <col min="8198" max="8198" width="9" style="106" customWidth="1"/>
    <col min="8199" max="8199" width="8.7109375" style="106" customWidth="1"/>
    <col min="8200" max="8200" width="11.140625" style="106" customWidth="1"/>
    <col min="8201" max="8205" width="9.140625" style="106"/>
    <col min="8206" max="8227" width="0" style="106" hidden="1" customWidth="1"/>
    <col min="8228" max="8448" width="9.140625" style="106"/>
    <col min="8449" max="8449" width="1.85546875" style="106" customWidth="1"/>
    <col min="8450" max="8450" width="30.42578125" style="106" customWidth="1"/>
    <col min="8451" max="8451" width="9.28515625" style="106" customWidth="1"/>
    <col min="8452" max="8452" width="16.5703125" style="106" customWidth="1"/>
    <col min="8453" max="8453" width="9.7109375" style="106" customWidth="1"/>
    <col min="8454" max="8454" width="9" style="106" customWidth="1"/>
    <col min="8455" max="8455" width="8.7109375" style="106" customWidth="1"/>
    <col min="8456" max="8456" width="11.140625" style="106" customWidth="1"/>
    <col min="8457" max="8461" width="9.140625" style="106"/>
    <col min="8462" max="8483" width="0" style="106" hidden="1" customWidth="1"/>
    <col min="8484" max="8704" width="9.140625" style="106"/>
    <col min="8705" max="8705" width="1.85546875" style="106" customWidth="1"/>
    <col min="8706" max="8706" width="30.42578125" style="106" customWidth="1"/>
    <col min="8707" max="8707" width="9.28515625" style="106" customWidth="1"/>
    <col min="8708" max="8708" width="16.5703125" style="106" customWidth="1"/>
    <col min="8709" max="8709" width="9.7109375" style="106" customWidth="1"/>
    <col min="8710" max="8710" width="9" style="106" customWidth="1"/>
    <col min="8711" max="8711" width="8.7109375" style="106" customWidth="1"/>
    <col min="8712" max="8712" width="11.140625" style="106" customWidth="1"/>
    <col min="8713" max="8717" width="9.140625" style="106"/>
    <col min="8718" max="8739" width="0" style="106" hidden="1" customWidth="1"/>
    <col min="8740" max="8960" width="9.140625" style="106"/>
    <col min="8961" max="8961" width="1.85546875" style="106" customWidth="1"/>
    <col min="8962" max="8962" width="30.42578125" style="106" customWidth="1"/>
    <col min="8963" max="8963" width="9.28515625" style="106" customWidth="1"/>
    <col min="8964" max="8964" width="16.5703125" style="106" customWidth="1"/>
    <col min="8965" max="8965" width="9.7109375" style="106" customWidth="1"/>
    <col min="8966" max="8966" width="9" style="106" customWidth="1"/>
    <col min="8967" max="8967" width="8.7109375" style="106" customWidth="1"/>
    <col min="8968" max="8968" width="11.140625" style="106" customWidth="1"/>
    <col min="8969" max="8973" width="9.140625" style="106"/>
    <col min="8974" max="8995" width="0" style="106" hidden="1" customWidth="1"/>
    <col min="8996" max="9216" width="9.140625" style="106"/>
    <col min="9217" max="9217" width="1.85546875" style="106" customWidth="1"/>
    <col min="9218" max="9218" width="30.42578125" style="106" customWidth="1"/>
    <col min="9219" max="9219" width="9.28515625" style="106" customWidth="1"/>
    <col min="9220" max="9220" width="16.5703125" style="106" customWidth="1"/>
    <col min="9221" max="9221" width="9.7109375" style="106" customWidth="1"/>
    <col min="9222" max="9222" width="9" style="106" customWidth="1"/>
    <col min="9223" max="9223" width="8.7109375" style="106" customWidth="1"/>
    <col min="9224" max="9224" width="11.140625" style="106" customWidth="1"/>
    <col min="9225" max="9229" width="9.140625" style="106"/>
    <col min="9230" max="9251" width="0" style="106" hidden="1" customWidth="1"/>
    <col min="9252" max="9472" width="9.140625" style="106"/>
    <col min="9473" max="9473" width="1.85546875" style="106" customWidth="1"/>
    <col min="9474" max="9474" width="30.42578125" style="106" customWidth="1"/>
    <col min="9475" max="9475" width="9.28515625" style="106" customWidth="1"/>
    <col min="9476" max="9476" width="16.5703125" style="106" customWidth="1"/>
    <col min="9477" max="9477" width="9.7109375" style="106" customWidth="1"/>
    <col min="9478" max="9478" width="9" style="106" customWidth="1"/>
    <col min="9479" max="9479" width="8.7109375" style="106" customWidth="1"/>
    <col min="9480" max="9480" width="11.140625" style="106" customWidth="1"/>
    <col min="9481" max="9485" width="9.140625" style="106"/>
    <col min="9486" max="9507" width="0" style="106" hidden="1" customWidth="1"/>
    <col min="9508" max="9728" width="9.140625" style="106"/>
    <col min="9729" max="9729" width="1.85546875" style="106" customWidth="1"/>
    <col min="9730" max="9730" width="30.42578125" style="106" customWidth="1"/>
    <col min="9731" max="9731" width="9.28515625" style="106" customWidth="1"/>
    <col min="9732" max="9732" width="16.5703125" style="106" customWidth="1"/>
    <col min="9733" max="9733" width="9.7109375" style="106" customWidth="1"/>
    <col min="9734" max="9734" width="9" style="106" customWidth="1"/>
    <col min="9735" max="9735" width="8.7109375" style="106" customWidth="1"/>
    <col min="9736" max="9736" width="11.140625" style="106" customWidth="1"/>
    <col min="9737" max="9741" width="9.140625" style="106"/>
    <col min="9742" max="9763" width="0" style="106" hidden="1" customWidth="1"/>
    <col min="9764" max="9984" width="9.140625" style="106"/>
    <col min="9985" max="9985" width="1.85546875" style="106" customWidth="1"/>
    <col min="9986" max="9986" width="30.42578125" style="106" customWidth="1"/>
    <col min="9987" max="9987" width="9.28515625" style="106" customWidth="1"/>
    <col min="9988" max="9988" width="16.5703125" style="106" customWidth="1"/>
    <col min="9989" max="9989" width="9.7109375" style="106" customWidth="1"/>
    <col min="9990" max="9990" width="9" style="106" customWidth="1"/>
    <col min="9991" max="9991" width="8.7109375" style="106" customWidth="1"/>
    <col min="9992" max="9992" width="11.140625" style="106" customWidth="1"/>
    <col min="9993" max="9997" width="9.140625" style="106"/>
    <col min="9998" max="10019" width="0" style="106" hidden="1" customWidth="1"/>
    <col min="10020" max="10240" width="9.140625" style="106"/>
    <col min="10241" max="10241" width="1.85546875" style="106" customWidth="1"/>
    <col min="10242" max="10242" width="30.42578125" style="106" customWidth="1"/>
    <col min="10243" max="10243" width="9.28515625" style="106" customWidth="1"/>
    <col min="10244" max="10244" width="16.5703125" style="106" customWidth="1"/>
    <col min="10245" max="10245" width="9.7109375" style="106" customWidth="1"/>
    <col min="10246" max="10246" width="9" style="106" customWidth="1"/>
    <col min="10247" max="10247" width="8.7109375" style="106" customWidth="1"/>
    <col min="10248" max="10248" width="11.140625" style="106" customWidth="1"/>
    <col min="10249" max="10253" width="9.140625" style="106"/>
    <col min="10254" max="10275" width="0" style="106" hidden="1" customWidth="1"/>
    <col min="10276" max="10496" width="9.140625" style="106"/>
    <col min="10497" max="10497" width="1.85546875" style="106" customWidth="1"/>
    <col min="10498" max="10498" width="30.42578125" style="106" customWidth="1"/>
    <col min="10499" max="10499" width="9.28515625" style="106" customWidth="1"/>
    <col min="10500" max="10500" width="16.5703125" style="106" customWidth="1"/>
    <col min="10501" max="10501" width="9.7109375" style="106" customWidth="1"/>
    <col min="10502" max="10502" width="9" style="106" customWidth="1"/>
    <col min="10503" max="10503" width="8.7109375" style="106" customWidth="1"/>
    <col min="10504" max="10504" width="11.140625" style="106" customWidth="1"/>
    <col min="10505" max="10509" width="9.140625" style="106"/>
    <col min="10510" max="10531" width="0" style="106" hidden="1" customWidth="1"/>
    <col min="10532" max="10752" width="9.140625" style="106"/>
    <col min="10753" max="10753" width="1.85546875" style="106" customWidth="1"/>
    <col min="10754" max="10754" width="30.42578125" style="106" customWidth="1"/>
    <col min="10755" max="10755" width="9.28515625" style="106" customWidth="1"/>
    <col min="10756" max="10756" width="16.5703125" style="106" customWidth="1"/>
    <col min="10757" max="10757" width="9.7109375" style="106" customWidth="1"/>
    <col min="10758" max="10758" width="9" style="106" customWidth="1"/>
    <col min="10759" max="10759" width="8.7109375" style="106" customWidth="1"/>
    <col min="10760" max="10760" width="11.140625" style="106" customWidth="1"/>
    <col min="10761" max="10765" width="9.140625" style="106"/>
    <col min="10766" max="10787" width="0" style="106" hidden="1" customWidth="1"/>
    <col min="10788" max="11008" width="9.140625" style="106"/>
    <col min="11009" max="11009" width="1.85546875" style="106" customWidth="1"/>
    <col min="11010" max="11010" width="30.42578125" style="106" customWidth="1"/>
    <col min="11011" max="11011" width="9.28515625" style="106" customWidth="1"/>
    <col min="11012" max="11012" width="16.5703125" style="106" customWidth="1"/>
    <col min="11013" max="11013" width="9.7109375" style="106" customWidth="1"/>
    <col min="11014" max="11014" width="9" style="106" customWidth="1"/>
    <col min="11015" max="11015" width="8.7109375" style="106" customWidth="1"/>
    <col min="11016" max="11016" width="11.140625" style="106" customWidth="1"/>
    <col min="11017" max="11021" width="9.140625" style="106"/>
    <col min="11022" max="11043" width="0" style="106" hidden="1" customWidth="1"/>
    <col min="11044" max="11264" width="9.140625" style="106"/>
    <col min="11265" max="11265" width="1.85546875" style="106" customWidth="1"/>
    <col min="11266" max="11266" width="30.42578125" style="106" customWidth="1"/>
    <col min="11267" max="11267" width="9.28515625" style="106" customWidth="1"/>
    <col min="11268" max="11268" width="16.5703125" style="106" customWidth="1"/>
    <col min="11269" max="11269" width="9.7109375" style="106" customWidth="1"/>
    <col min="11270" max="11270" width="9" style="106" customWidth="1"/>
    <col min="11271" max="11271" width="8.7109375" style="106" customWidth="1"/>
    <col min="11272" max="11272" width="11.140625" style="106" customWidth="1"/>
    <col min="11273" max="11277" width="9.140625" style="106"/>
    <col min="11278" max="11299" width="0" style="106" hidden="1" customWidth="1"/>
    <col min="11300" max="11520" width="9.140625" style="106"/>
    <col min="11521" max="11521" width="1.85546875" style="106" customWidth="1"/>
    <col min="11522" max="11522" width="30.42578125" style="106" customWidth="1"/>
    <col min="11523" max="11523" width="9.28515625" style="106" customWidth="1"/>
    <col min="11524" max="11524" width="16.5703125" style="106" customWidth="1"/>
    <col min="11525" max="11525" width="9.7109375" style="106" customWidth="1"/>
    <col min="11526" max="11526" width="9" style="106" customWidth="1"/>
    <col min="11527" max="11527" width="8.7109375" style="106" customWidth="1"/>
    <col min="11528" max="11528" width="11.140625" style="106" customWidth="1"/>
    <col min="11529" max="11533" width="9.140625" style="106"/>
    <col min="11534" max="11555" width="0" style="106" hidden="1" customWidth="1"/>
    <col min="11556" max="11776" width="9.140625" style="106"/>
    <col min="11777" max="11777" width="1.85546875" style="106" customWidth="1"/>
    <col min="11778" max="11778" width="30.42578125" style="106" customWidth="1"/>
    <col min="11779" max="11779" width="9.28515625" style="106" customWidth="1"/>
    <col min="11780" max="11780" width="16.5703125" style="106" customWidth="1"/>
    <col min="11781" max="11781" width="9.7109375" style="106" customWidth="1"/>
    <col min="11782" max="11782" width="9" style="106" customWidth="1"/>
    <col min="11783" max="11783" width="8.7109375" style="106" customWidth="1"/>
    <col min="11784" max="11784" width="11.140625" style="106" customWidth="1"/>
    <col min="11785" max="11789" width="9.140625" style="106"/>
    <col min="11790" max="11811" width="0" style="106" hidden="1" customWidth="1"/>
    <col min="11812" max="12032" width="9.140625" style="106"/>
    <col min="12033" max="12033" width="1.85546875" style="106" customWidth="1"/>
    <col min="12034" max="12034" width="30.42578125" style="106" customWidth="1"/>
    <col min="12035" max="12035" width="9.28515625" style="106" customWidth="1"/>
    <col min="12036" max="12036" width="16.5703125" style="106" customWidth="1"/>
    <col min="12037" max="12037" width="9.7109375" style="106" customWidth="1"/>
    <col min="12038" max="12038" width="9" style="106" customWidth="1"/>
    <col min="12039" max="12039" width="8.7109375" style="106" customWidth="1"/>
    <col min="12040" max="12040" width="11.140625" style="106" customWidth="1"/>
    <col min="12041" max="12045" width="9.140625" style="106"/>
    <col min="12046" max="12067" width="0" style="106" hidden="1" customWidth="1"/>
    <col min="12068" max="12288" width="9.140625" style="106"/>
    <col min="12289" max="12289" width="1.85546875" style="106" customWidth="1"/>
    <col min="12290" max="12290" width="30.42578125" style="106" customWidth="1"/>
    <col min="12291" max="12291" width="9.28515625" style="106" customWidth="1"/>
    <col min="12292" max="12292" width="16.5703125" style="106" customWidth="1"/>
    <col min="12293" max="12293" width="9.7109375" style="106" customWidth="1"/>
    <col min="12294" max="12294" width="9" style="106" customWidth="1"/>
    <col min="12295" max="12295" width="8.7109375" style="106" customWidth="1"/>
    <col min="12296" max="12296" width="11.140625" style="106" customWidth="1"/>
    <col min="12297" max="12301" width="9.140625" style="106"/>
    <col min="12302" max="12323" width="0" style="106" hidden="1" customWidth="1"/>
    <col min="12324" max="12544" width="9.140625" style="106"/>
    <col min="12545" max="12545" width="1.85546875" style="106" customWidth="1"/>
    <col min="12546" max="12546" width="30.42578125" style="106" customWidth="1"/>
    <col min="12547" max="12547" width="9.28515625" style="106" customWidth="1"/>
    <col min="12548" max="12548" width="16.5703125" style="106" customWidth="1"/>
    <col min="12549" max="12549" width="9.7109375" style="106" customWidth="1"/>
    <col min="12550" max="12550" width="9" style="106" customWidth="1"/>
    <col min="12551" max="12551" width="8.7109375" style="106" customWidth="1"/>
    <col min="12552" max="12552" width="11.140625" style="106" customWidth="1"/>
    <col min="12553" max="12557" width="9.140625" style="106"/>
    <col min="12558" max="12579" width="0" style="106" hidden="1" customWidth="1"/>
    <col min="12580" max="12800" width="9.140625" style="106"/>
    <col min="12801" max="12801" width="1.85546875" style="106" customWidth="1"/>
    <col min="12802" max="12802" width="30.42578125" style="106" customWidth="1"/>
    <col min="12803" max="12803" width="9.28515625" style="106" customWidth="1"/>
    <col min="12804" max="12804" width="16.5703125" style="106" customWidth="1"/>
    <col min="12805" max="12805" width="9.7109375" style="106" customWidth="1"/>
    <col min="12806" max="12806" width="9" style="106" customWidth="1"/>
    <col min="12807" max="12807" width="8.7109375" style="106" customWidth="1"/>
    <col min="12808" max="12808" width="11.140625" style="106" customWidth="1"/>
    <col min="12809" max="12813" width="9.140625" style="106"/>
    <col min="12814" max="12835" width="0" style="106" hidden="1" customWidth="1"/>
    <col min="12836" max="13056" width="9.140625" style="106"/>
    <col min="13057" max="13057" width="1.85546875" style="106" customWidth="1"/>
    <col min="13058" max="13058" width="30.42578125" style="106" customWidth="1"/>
    <col min="13059" max="13059" width="9.28515625" style="106" customWidth="1"/>
    <col min="13060" max="13060" width="16.5703125" style="106" customWidth="1"/>
    <col min="13061" max="13061" width="9.7109375" style="106" customWidth="1"/>
    <col min="13062" max="13062" width="9" style="106" customWidth="1"/>
    <col min="13063" max="13063" width="8.7109375" style="106" customWidth="1"/>
    <col min="13064" max="13064" width="11.140625" style="106" customWidth="1"/>
    <col min="13065" max="13069" width="9.140625" style="106"/>
    <col min="13070" max="13091" width="0" style="106" hidden="1" customWidth="1"/>
    <col min="13092" max="13312" width="9.140625" style="106"/>
    <col min="13313" max="13313" width="1.85546875" style="106" customWidth="1"/>
    <col min="13314" max="13314" width="30.42578125" style="106" customWidth="1"/>
    <col min="13315" max="13315" width="9.28515625" style="106" customWidth="1"/>
    <col min="13316" max="13316" width="16.5703125" style="106" customWidth="1"/>
    <col min="13317" max="13317" width="9.7109375" style="106" customWidth="1"/>
    <col min="13318" max="13318" width="9" style="106" customWidth="1"/>
    <col min="13319" max="13319" width="8.7109375" style="106" customWidth="1"/>
    <col min="13320" max="13320" width="11.140625" style="106" customWidth="1"/>
    <col min="13321" max="13325" width="9.140625" style="106"/>
    <col min="13326" max="13347" width="0" style="106" hidden="1" customWidth="1"/>
    <col min="13348" max="13568" width="9.140625" style="106"/>
    <col min="13569" max="13569" width="1.85546875" style="106" customWidth="1"/>
    <col min="13570" max="13570" width="30.42578125" style="106" customWidth="1"/>
    <col min="13571" max="13571" width="9.28515625" style="106" customWidth="1"/>
    <col min="13572" max="13572" width="16.5703125" style="106" customWidth="1"/>
    <col min="13573" max="13573" width="9.7109375" style="106" customWidth="1"/>
    <col min="13574" max="13574" width="9" style="106" customWidth="1"/>
    <col min="13575" max="13575" width="8.7109375" style="106" customWidth="1"/>
    <col min="13576" max="13576" width="11.140625" style="106" customWidth="1"/>
    <col min="13577" max="13581" width="9.140625" style="106"/>
    <col min="13582" max="13603" width="0" style="106" hidden="1" customWidth="1"/>
    <col min="13604" max="13824" width="9.140625" style="106"/>
    <col min="13825" max="13825" width="1.85546875" style="106" customWidth="1"/>
    <col min="13826" max="13826" width="30.42578125" style="106" customWidth="1"/>
    <col min="13827" max="13827" width="9.28515625" style="106" customWidth="1"/>
    <col min="13828" max="13828" width="16.5703125" style="106" customWidth="1"/>
    <col min="13829" max="13829" width="9.7109375" style="106" customWidth="1"/>
    <col min="13830" max="13830" width="9" style="106" customWidth="1"/>
    <col min="13831" max="13831" width="8.7109375" style="106" customWidth="1"/>
    <col min="13832" max="13832" width="11.140625" style="106" customWidth="1"/>
    <col min="13833" max="13837" width="9.140625" style="106"/>
    <col min="13838" max="13859" width="0" style="106" hidden="1" customWidth="1"/>
    <col min="13860" max="14080" width="9.140625" style="106"/>
    <col min="14081" max="14081" width="1.85546875" style="106" customWidth="1"/>
    <col min="14082" max="14082" width="30.42578125" style="106" customWidth="1"/>
    <col min="14083" max="14083" width="9.28515625" style="106" customWidth="1"/>
    <col min="14084" max="14084" width="16.5703125" style="106" customWidth="1"/>
    <col min="14085" max="14085" width="9.7109375" style="106" customWidth="1"/>
    <col min="14086" max="14086" width="9" style="106" customWidth="1"/>
    <col min="14087" max="14087" width="8.7109375" style="106" customWidth="1"/>
    <col min="14088" max="14088" width="11.140625" style="106" customWidth="1"/>
    <col min="14089" max="14093" width="9.140625" style="106"/>
    <col min="14094" max="14115" width="0" style="106" hidden="1" customWidth="1"/>
    <col min="14116" max="14336" width="9.140625" style="106"/>
    <col min="14337" max="14337" width="1.85546875" style="106" customWidth="1"/>
    <col min="14338" max="14338" width="30.42578125" style="106" customWidth="1"/>
    <col min="14339" max="14339" width="9.28515625" style="106" customWidth="1"/>
    <col min="14340" max="14340" width="16.5703125" style="106" customWidth="1"/>
    <col min="14341" max="14341" width="9.7109375" style="106" customWidth="1"/>
    <col min="14342" max="14342" width="9" style="106" customWidth="1"/>
    <col min="14343" max="14343" width="8.7109375" style="106" customWidth="1"/>
    <col min="14344" max="14344" width="11.140625" style="106" customWidth="1"/>
    <col min="14345" max="14349" width="9.140625" style="106"/>
    <col min="14350" max="14371" width="0" style="106" hidden="1" customWidth="1"/>
    <col min="14372" max="14592" width="9.140625" style="106"/>
    <col min="14593" max="14593" width="1.85546875" style="106" customWidth="1"/>
    <col min="14594" max="14594" width="30.42578125" style="106" customWidth="1"/>
    <col min="14595" max="14595" width="9.28515625" style="106" customWidth="1"/>
    <col min="14596" max="14596" width="16.5703125" style="106" customWidth="1"/>
    <col min="14597" max="14597" width="9.7109375" style="106" customWidth="1"/>
    <col min="14598" max="14598" width="9" style="106" customWidth="1"/>
    <col min="14599" max="14599" width="8.7109375" style="106" customWidth="1"/>
    <col min="14600" max="14600" width="11.140625" style="106" customWidth="1"/>
    <col min="14601" max="14605" width="9.140625" style="106"/>
    <col min="14606" max="14627" width="0" style="106" hidden="1" customWidth="1"/>
    <col min="14628" max="14848" width="9.140625" style="106"/>
    <col min="14849" max="14849" width="1.85546875" style="106" customWidth="1"/>
    <col min="14850" max="14850" width="30.42578125" style="106" customWidth="1"/>
    <col min="14851" max="14851" width="9.28515625" style="106" customWidth="1"/>
    <col min="14852" max="14852" width="16.5703125" style="106" customWidth="1"/>
    <col min="14853" max="14853" width="9.7109375" style="106" customWidth="1"/>
    <col min="14854" max="14854" width="9" style="106" customWidth="1"/>
    <col min="14855" max="14855" width="8.7109375" style="106" customWidth="1"/>
    <col min="14856" max="14856" width="11.140625" style="106" customWidth="1"/>
    <col min="14857" max="14861" width="9.140625" style="106"/>
    <col min="14862" max="14883" width="0" style="106" hidden="1" customWidth="1"/>
    <col min="14884" max="15104" width="9.140625" style="106"/>
    <col min="15105" max="15105" width="1.85546875" style="106" customWidth="1"/>
    <col min="15106" max="15106" width="30.42578125" style="106" customWidth="1"/>
    <col min="15107" max="15107" width="9.28515625" style="106" customWidth="1"/>
    <col min="15108" max="15108" width="16.5703125" style="106" customWidth="1"/>
    <col min="15109" max="15109" width="9.7109375" style="106" customWidth="1"/>
    <col min="15110" max="15110" width="9" style="106" customWidth="1"/>
    <col min="15111" max="15111" width="8.7109375" style="106" customWidth="1"/>
    <col min="15112" max="15112" width="11.140625" style="106" customWidth="1"/>
    <col min="15113" max="15117" width="9.140625" style="106"/>
    <col min="15118" max="15139" width="0" style="106" hidden="1" customWidth="1"/>
    <col min="15140" max="15360" width="9.140625" style="106"/>
    <col min="15361" max="15361" width="1.85546875" style="106" customWidth="1"/>
    <col min="15362" max="15362" width="30.42578125" style="106" customWidth="1"/>
    <col min="15363" max="15363" width="9.28515625" style="106" customWidth="1"/>
    <col min="15364" max="15364" width="16.5703125" style="106" customWidth="1"/>
    <col min="15365" max="15365" width="9.7109375" style="106" customWidth="1"/>
    <col min="15366" max="15366" width="9" style="106" customWidth="1"/>
    <col min="15367" max="15367" width="8.7109375" style="106" customWidth="1"/>
    <col min="15368" max="15368" width="11.140625" style="106" customWidth="1"/>
    <col min="15369" max="15373" width="9.140625" style="106"/>
    <col min="15374" max="15395" width="0" style="106" hidden="1" customWidth="1"/>
    <col min="15396" max="15616" width="9.140625" style="106"/>
    <col min="15617" max="15617" width="1.85546875" style="106" customWidth="1"/>
    <col min="15618" max="15618" width="30.42578125" style="106" customWidth="1"/>
    <col min="15619" max="15619" width="9.28515625" style="106" customWidth="1"/>
    <col min="15620" max="15620" width="16.5703125" style="106" customWidth="1"/>
    <col min="15621" max="15621" width="9.7109375" style="106" customWidth="1"/>
    <col min="15622" max="15622" width="9" style="106" customWidth="1"/>
    <col min="15623" max="15623" width="8.7109375" style="106" customWidth="1"/>
    <col min="15624" max="15624" width="11.140625" style="106" customWidth="1"/>
    <col min="15625" max="15629" width="9.140625" style="106"/>
    <col min="15630" max="15651" width="0" style="106" hidden="1" customWidth="1"/>
    <col min="15652" max="15872" width="9.140625" style="106"/>
    <col min="15873" max="15873" width="1.85546875" style="106" customWidth="1"/>
    <col min="15874" max="15874" width="30.42578125" style="106" customWidth="1"/>
    <col min="15875" max="15875" width="9.28515625" style="106" customWidth="1"/>
    <col min="15876" max="15876" width="16.5703125" style="106" customWidth="1"/>
    <col min="15877" max="15877" width="9.7109375" style="106" customWidth="1"/>
    <col min="15878" max="15878" width="9" style="106" customWidth="1"/>
    <col min="15879" max="15879" width="8.7109375" style="106" customWidth="1"/>
    <col min="15880" max="15880" width="11.140625" style="106" customWidth="1"/>
    <col min="15881" max="15885" width="9.140625" style="106"/>
    <col min="15886" max="15907" width="0" style="106" hidden="1" customWidth="1"/>
    <col min="15908" max="16128" width="9.140625" style="106"/>
    <col min="16129" max="16129" width="1.85546875" style="106" customWidth="1"/>
    <col min="16130" max="16130" width="30.42578125" style="106" customWidth="1"/>
    <col min="16131" max="16131" width="9.28515625" style="106" customWidth="1"/>
    <col min="16132" max="16132" width="16.5703125" style="106" customWidth="1"/>
    <col min="16133" max="16133" width="9.7109375" style="106" customWidth="1"/>
    <col min="16134" max="16134" width="9" style="106" customWidth="1"/>
    <col min="16135" max="16135" width="8.7109375" style="106" customWidth="1"/>
    <col min="16136" max="16136" width="11.140625" style="106" customWidth="1"/>
    <col min="16137" max="16141" width="9.140625" style="106"/>
    <col min="16142" max="16163" width="0" style="106" hidden="1" customWidth="1"/>
    <col min="16164" max="16384" width="9.140625" style="106"/>
  </cols>
  <sheetData>
    <row r="1" spans="1:40" ht="3.75" customHeight="1" x14ac:dyDescent="0.2">
      <c r="A1" s="103"/>
      <c r="B1" s="104"/>
      <c r="C1" s="104"/>
      <c r="D1" s="104"/>
      <c r="E1" s="104"/>
      <c r="F1" s="104"/>
      <c r="G1" s="104"/>
      <c r="H1" s="104"/>
      <c r="I1" s="104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</row>
    <row r="2" spans="1:40" ht="17.25" customHeight="1" x14ac:dyDescent="0.2">
      <c r="A2" s="103"/>
      <c r="B2" s="104"/>
      <c r="C2" s="104"/>
      <c r="D2" s="104"/>
      <c r="E2" s="104"/>
      <c r="F2" s="104"/>
      <c r="G2" s="104"/>
      <c r="H2" s="104"/>
      <c r="I2" s="104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</row>
    <row r="3" spans="1:40" ht="35.25" customHeight="1" x14ac:dyDescent="0.4">
      <c r="A3" s="103"/>
      <c r="B3" s="7" t="s">
        <v>90</v>
      </c>
      <c r="C3" s="7"/>
      <c r="D3" s="7"/>
      <c r="E3" s="7"/>
      <c r="F3" s="7"/>
      <c r="G3" s="104"/>
      <c r="H3" s="107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</row>
    <row r="4" spans="1:40" s="105" customFormat="1" ht="12.75" customHeight="1" x14ac:dyDescent="0.2">
      <c r="A4" s="103"/>
      <c r="B4" s="1" t="s">
        <v>52</v>
      </c>
      <c r="C4" s="96"/>
      <c r="D4" s="97"/>
      <c r="E4" s="98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</row>
    <row r="5" spans="1:40" s="105" customFormat="1" ht="14.25" x14ac:dyDescent="0.2">
      <c r="A5" s="103"/>
      <c r="B5" s="9" t="s">
        <v>51</v>
      </c>
      <c r="C5" s="96"/>
      <c r="D5" s="97"/>
      <c r="E5" s="98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</row>
    <row r="6" spans="1:40" s="105" customFormat="1" ht="14.25" x14ac:dyDescent="0.2">
      <c r="A6" s="103"/>
      <c r="B6" s="9" t="s">
        <v>53</v>
      </c>
      <c r="C6" s="149"/>
      <c r="D6" s="150"/>
      <c r="E6" s="151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40" s="105" customFormat="1" x14ac:dyDescent="0.2">
      <c r="A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 t="s">
        <v>10</v>
      </c>
      <c r="AD7" s="103"/>
      <c r="AE7" s="103"/>
      <c r="AF7" s="103"/>
      <c r="AG7" s="103"/>
      <c r="AH7" s="103"/>
      <c r="AI7" s="103"/>
      <c r="AJ7" s="103"/>
      <c r="AK7" s="103"/>
      <c r="AL7" s="103"/>
    </row>
    <row r="8" spans="1:40" ht="13.5" customHeight="1" x14ac:dyDescent="0.25">
      <c r="A8" s="103"/>
      <c r="B8" s="127" t="s">
        <v>89</v>
      </c>
      <c r="C8" s="104"/>
      <c r="D8" s="104"/>
      <c r="E8" s="104"/>
      <c r="F8" s="104"/>
      <c r="G8" s="103"/>
      <c r="H8" s="107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 t="s">
        <v>5</v>
      </c>
      <c r="AD8" s="103"/>
      <c r="AE8" s="103"/>
      <c r="AF8" s="103"/>
      <c r="AG8" s="103"/>
      <c r="AH8" s="103"/>
      <c r="AI8" s="103"/>
      <c r="AJ8" s="103"/>
      <c r="AK8" s="103"/>
      <c r="AL8" s="103"/>
    </row>
    <row r="9" spans="1:40" s="108" customFormat="1" ht="15.75" customHeight="1" x14ac:dyDescent="0.25">
      <c r="A9" s="104"/>
      <c r="B9" s="127" t="s">
        <v>91</v>
      </c>
      <c r="C9" s="104"/>
      <c r="D9" s="104"/>
      <c r="E9" s="104"/>
      <c r="F9" s="103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 t="s">
        <v>16</v>
      </c>
      <c r="AD9" s="104"/>
      <c r="AE9" s="104"/>
      <c r="AF9" s="104"/>
      <c r="AG9" s="104"/>
      <c r="AH9" s="104"/>
      <c r="AI9" s="104"/>
      <c r="AJ9" s="104"/>
      <c r="AK9" s="104"/>
      <c r="AL9" s="104"/>
    </row>
    <row r="10" spans="1:40" s="108" customFormat="1" ht="16.5" thickBot="1" x14ac:dyDescent="0.3">
      <c r="A10" s="104"/>
      <c r="B10" s="127" t="s">
        <v>92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 t="s">
        <v>6</v>
      </c>
      <c r="AD10" s="104"/>
      <c r="AE10" s="104"/>
      <c r="AF10" s="104"/>
      <c r="AG10" s="104"/>
      <c r="AH10" s="104"/>
      <c r="AI10" s="104"/>
      <c r="AJ10" s="104"/>
      <c r="AK10" s="104"/>
      <c r="AL10" s="104"/>
    </row>
    <row r="11" spans="1:40" s="111" customFormat="1" x14ac:dyDescent="0.2">
      <c r="A11" s="103"/>
      <c r="B11" s="182" t="s">
        <v>69</v>
      </c>
      <c r="C11" s="183"/>
      <c r="D11" s="186" t="s">
        <v>70</v>
      </c>
      <c r="E11" s="187"/>
      <c r="F11" s="190" t="s">
        <v>18</v>
      </c>
      <c r="G11" s="191"/>
      <c r="H11" s="174" t="s">
        <v>0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 t="s">
        <v>17</v>
      </c>
      <c r="AE11" s="109" t="s">
        <v>2</v>
      </c>
      <c r="AF11" s="109" t="s">
        <v>18</v>
      </c>
      <c r="AG11" s="109" t="s">
        <v>0</v>
      </c>
      <c r="AH11" s="109"/>
      <c r="AI11" s="109"/>
      <c r="AJ11" s="109"/>
      <c r="AK11" s="109"/>
      <c r="AL11" s="109"/>
      <c r="AM11" s="110"/>
      <c r="AN11" s="110"/>
    </row>
    <row r="12" spans="1:40" s="112" customFormat="1" ht="11.25" customHeight="1" thickBot="1" x14ac:dyDescent="0.25">
      <c r="A12" s="103"/>
      <c r="B12" s="184"/>
      <c r="C12" s="185"/>
      <c r="D12" s="188"/>
      <c r="E12" s="189"/>
      <c r="F12" s="192"/>
      <c r="G12" s="193"/>
      <c r="H12" s="175"/>
      <c r="I12" s="104"/>
      <c r="J12" s="104"/>
      <c r="K12" s="104"/>
      <c r="L12" s="104"/>
      <c r="M12" s="104"/>
      <c r="N12" s="104"/>
      <c r="O12" s="104">
        <v>1</v>
      </c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 t="str">
        <f t="shared" ref="AC12:AC27" si="0">C13</f>
        <v>SILVER</v>
      </c>
      <c r="AD12" s="104" t="str">
        <f t="shared" ref="AD12:AD25" si="1">IF(AC12="GULD","A",IF(AC12="SILVER","B",(IF(AC12="BRONS","C","D"))))</f>
        <v>B</v>
      </c>
      <c r="AE12" s="104" t="str">
        <f>AD12</f>
        <v>B</v>
      </c>
      <c r="AF12" s="104"/>
      <c r="AG12" s="104" t="str">
        <f>+IF(AF13&gt;AF16,AF13,AF16)</f>
        <v>C</v>
      </c>
      <c r="AH12" s="104" t="str">
        <f>+IF(AG12&gt;AF25,AG12,AF25)</f>
        <v>C</v>
      </c>
      <c r="AI12" s="104"/>
      <c r="AJ12" s="104"/>
      <c r="AK12" s="104"/>
      <c r="AL12" s="104"/>
      <c r="AM12" s="108"/>
      <c r="AN12" s="108"/>
    </row>
    <row r="13" spans="1:40" s="112" customFormat="1" ht="18.75" customHeight="1" x14ac:dyDescent="0.2">
      <c r="A13" s="103"/>
      <c r="B13" s="113" t="s">
        <v>49</v>
      </c>
      <c r="C13" s="114" t="s">
        <v>5</v>
      </c>
      <c r="D13" s="115" t="s">
        <v>4</v>
      </c>
      <c r="E13" s="116" t="str">
        <f>IF(C13=0,"KLASSAD",C13)</f>
        <v>SILVER</v>
      </c>
      <c r="F13" s="176" t="s">
        <v>3</v>
      </c>
      <c r="G13" s="172" t="str">
        <f>+IF(T17&gt;0,IF(SUM(Q17:S17)&gt;=T17,"BRONS","KLASSAD"),IF(S17&gt;0,IF(SUM(Q17:R17)&gt;=S17,"SILVER","BRONS"),IF(R17&gt;0,IF(Q17&gt;=R17,"GULD","SILVER"),IF(Q17=3,"GULD",O))))</f>
        <v>SILVER</v>
      </c>
      <c r="H13" s="179" t="str">
        <f>+IF(AH12="D","KLASSAD",IF(AH12="C","BRONS",IF(AH12="B","SILVER","GULD")))</f>
        <v>BRONS</v>
      </c>
      <c r="I13" s="104"/>
      <c r="J13" s="104"/>
      <c r="K13" s="104"/>
      <c r="L13" s="104"/>
      <c r="M13" s="104"/>
      <c r="N13" s="104"/>
      <c r="O13" s="104">
        <v>2</v>
      </c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 t="str">
        <f t="shared" si="0"/>
        <v>GULD</v>
      </c>
      <c r="AD13" s="104" t="str">
        <f t="shared" si="1"/>
        <v>A</v>
      </c>
      <c r="AE13" s="104" t="str">
        <f>+IF(AD13&gt;AD14,AD13,AD14)</f>
        <v>B</v>
      </c>
      <c r="AF13" s="104" t="str">
        <f>IF(G13="GULD","A",IF(G13="SILVER","B",(IF(G13="BRONS","C","D"))))</f>
        <v>B</v>
      </c>
      <c r="AG13" s="104"/>
      <c r="AH13" s="104"/>
      <c r="AI13" s="104"/>
      <c r="AJ13" s="104"/>
      <c r="AK13" s="104"/>
      <c r="AL13" s="104"/>
      <c r="AM13" s="108"/>
      <c r="AN13" s="108"/>
    </row>
    <row r="14" spans="1:40" s="112" customFormat="1" ht="15.75" customHeight="1" x14ac:dyDescent="0.2">
      <c r="A14" s="103"/>
      <c r="B14" s="117" t="s">
        <v>54</v>
      </c>
      <c r="C14" s="118" t="s">
        <v>10</v>
      </c>
      <c r="D14" s="167" t="s">
        <v>33</v>
      </c>
      <c r="E14" s="168" t="str">
        <f>+IF(AE13="D","KLASSAD",IF(AE13="C","BRONS",IF(AE13="B","SILVER","GULD")))</f>
        <v>SILVER</v>
      </c>
      <c r="F14" s="177"/>
      <c r="G14" s="168"/>
      <c r="H14" s="180"/>
      <c r="I14" s="104"/>
      <c r="J14" s="104"/>
      <c r="K14" s="104"/>
      <c r="L14" s="104"/>
      <c r="M14" s="104"/>
      <c r="N14" s="104"/>
      <c r="O14" s="104">
        <v>3</v>
      </c>
      <c r="P14" s="104"/>
      <c r="Q14" s="104" t="s">
        <v>71</v>
      </c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 t="str">
        <f t="shared" si="0"/>
        <v>SILVER</v>
      </c>
      <c r="AD14" s="104" t="str">
        <f t="shared" si="1"/>
        <v>B</v>
      </c>
      <c r="AE14" s="104"/>
      <c r="AF14" s="104"/>
      <c r="AG14" s="104"/>
      <c r="AH14" s="104"/>
      <c r="AI14" s="104"/>
      <c r="AJ14" s="104"/>
      <c r="AK14" s="104"/>
      <c r="AL14" s="104"/>
      <c r="AM14" s="108"/>
      <c r="AN14" s="108"/>
    </row>
    <row r="15" spans="1:40" s="112" customFormat="1" ht="15.75" customHeight="1" x14ac:dyDescent="0.2">
      <c r="A15" s="103"/>
      <c r="B15" s="117" t="s">
        <v>72</v>
      </c>
      <c r="C15" s="118" t="s">
        <v>5</v>
      </c>
      <c r="D15" s="167"/>
      <c r="E15" s="168"/>
      <c r="F15" s="177"/>
      <c r="G15" s="168"/>
      <c r="H15" s="180"/>
      <c r="I15" s="104"/>
      <c r="J15" s="104"/>
      <c r="K15" s="103"/>
      <c r="L15" s="103"/>
      <c r="M15" s="103"/>
      <c r="N15" s="103"/>
      <c r="O15" s="103">
        <v>4</v>
      </c>
      <c r="P15" s="103"/>
      <c r="Q15" s="103" t="s">
        <v>3</v>
      </c>
      <c r="R15" s="103"/>
      <c r="S15" s="103"/>
      <c r="T15" s="103"/>
      <c r="U15" s="103" t="s">
        <v>8</v>
      </c>
      <c r="V15" s="103"/>
      <c r="W15" s="103"/>
      <c r="X15" s="103"/>
      <c r="Y15" s="103" t="s">
        <v>20</v>
      </c>
      <c r="Z15" s="103"/>
      <c r="AA15" s="103"/>
      <c r="AB15" s="103"/>
      <c r="AC15" s="103" t="str">
        <f t="shared" si="0"/>
        <v>BRONS</v>
      </c>
      <c r="AD15" s="103" t="str">
        <f t="shared" si="1"/>
        <v>C</v>
      </c>
      <c r="AE15" s="103" t="str">
        <f>AD15</f>
        <v>C</v>
      </c>
      <c r="AF15" s="103"/>
      <c r="AG15" s="103"/>
      <c r="AH15" s="103"/>
      <c r="AI15" s="103"/>
      <c r="AJ15" s="103"/>
      <c r="AK15" s="104"/>
      <c r="AL15" s="104"/>
      <c r="AM15" s="108"/>
      <c r="AN15" s="108"/>
    </row>
    <row r="16" spans="1:40" s="112" customFormat="1" ht="17.25" customHeight="1" thickBot="1" x14ac:dyDescent="0.25">
      <c r="A16" s="103"/>
      <c r="B16" s="119" t="s">
        <v>55</v>
      </c>
      <c r="C16" s="120" t="s">
        <v>16</v>
      </c>
      <c r="D16" s="121" t="s">
        <v>7</v>
      </c>
      <c r="E16" s="122" t="str">
        <f>IF(C16=0,"KLASSAD",C16)</f>
        <v>BRONS</v>
      </c>
      <c r="F16" s="178"/>
      <c r="G16" s="173"/>
      <c r="H16" s="180"/>
      <c r="I16" s="104"/>
      <c r="J16" s="104"/>
      <c r="K16" s="103"/>
      <c r="L16" s="103"/>
      <c r="M16" s="103"/>
      <c r="N16" s="103"/>
      <c r="O16" s="103">
        <v>5</v>
      </c>
      <c r="P16" s="103"/>
      <c r="Q16" s="103" t="s">
        <v>21</v>
      </c>
      <c r="R16" s="103" t="s">
        <v>22</v>
      </c>
      <c r="S16" s="103" t="s">
        <v>23</v>
      </c>
      <c r="T16" s="103" t="s">
        <v>24</v>
      </c>
      <c r="U16" s="103" t="s">
        <v>21</v>
      </c>
      <c r="V16" s="103" t="s">
        <v>22</v>
      </c>
      <c r="W16" s="103" t="s">
        <v>23</v>
      </c>
      <c r="X16" s="103" t="s">
        <v>24</v>
      </c>
      <c r="Y16" s="103" t="s">
        <v>21</v>
      </c>
      <c r="Z16" s="103" t="s">
        <v>22</v>
      </c>
      <c r="AA16" s="103" t="s">
        <v>23</v>
      </c>
      <c r="AB16" s="103" t="s">
        <v>24</v>
      </c>
      <c r="AC16" s="103" t="str">
        <f t="shared" si="0"/>
        <v>BRONS</v>
      </c>
      <c r="AD16" s="103" t="str">
        <f t="shared" si="1"/>
        <v>C</v>
      </c>
      <c r="AE16" s="103" t="str">
        <f>AD16</f>
        <v>C</v>
      </c>
      <c r="AF16" s="103" t="str">
        <f>IF(G17="GULD","A",IF(G17="SILVER","B",(IF(G17="BRONS","C","D"))))</f>
        <v>C</v>
      </c>
      <c r="AG16" s="103"/>
      <c r="AH16" s="103"/>
      <c r="AI16" s="103"/>
      <c r="AJ16" s="103"/>
      <c r="AK16" s="104"/>
      <c r="AL16" s="104"/>
      <c r="AM16" s="108"/>
      <c r="AN16" s="108"/>
    </row>
    <row r="17" spans="1:40" s="112" customFormat="1" ht="21" customHeight="1" x14ac:dyDescent="0.2">
      <c r="A17" s="103"/>
      <c r="B17" s="113" t="s">
        <v>56</v>
      </c>
      <c r="C17" s="114" t="s">
        <v>16</v>
      </c>
      <c r="D17" s="123" t="s">
        <v>57</v>
      </c>
      <c r="E17" s="116" t="str">
        <f>IF(C17=0,"KLASSAD",C17)</f>
        <v>BRONS</v>
      </c>
      <c r="F17" s="176" t="s">
        <v>8</v>
      </c>
      <c r="G17" s="172" t="str">
        <f>+IF(X17&gt;0,IF(SUM(U17:W17)&gt;=X17,"BRONS","KLASSAD"),IF(W17&gt;0,IF(SUM(U17:V17)&gt;=W17,"SILVER","BRONS"),IF(V17&gt;0,IF(U17&gt;=V17,"GULD","SILVER"),IF(U17=6,"GULD",O))))</f>
        <v>BRONS</v>
      </c>
      <c r="H17" s="180"/>
      <c r="I17" s="104"/>
      <c r="J17" s="104"/>
      <c r="K17" s="103"/>
      <c r="L17" s="103"/>
      <c r="M17" s="103"/>
      <c r="N17" s="103"/>
      <c r="O17" s="103">
        <v>6</v>
      </c>
      <c r="P17" s="103"/>
      <c r="Q17" s="103">
        <f>+COUNTIF($E$13:$E$16,"GULD")</f>
        <v>0</v>
      </c>
      <c r="R17" s="103">
        <f>+COUNTIF($E$13:$E$16,"SILVER")</f>
        <v>2</v>
      </c>
      <c r="S17" s="103">
        <f>+COUNTIF($E$13:$E$16,"BRONS")</f>
        <v>1</v>
      </c>
      <c r="T17" s="103">
        <f>+COUNTIF($E$13:$E$16,"KLASSAD")</f>
        <v>0</v>
      </c>
      <c r="U17" s="103">
        <f>+COUNTIF($E$17:$E$25,"GULD")</f>
        <v>1</v>
      </c>
      <c r="V17" s="103">
        <f>+COUNTIF($E$17:$E$25,"SILVER")</f>
        <v>1</v>
      </c>
      <c r="W17" s="103">
        <f>+COUNTIF($E$17:$E$25,"BRONS")</f>
        <v>4</v>
      </c>
      <c r="X17" s="103">
        <f>+COUNTIF($E$17:$E$25,"KLASSAD")</f>
        <v>0</v>
      </c>
      <c r="Y17" s="103">
        <f>+COUNTIF($E$26:$E$28,"GULD")</f>
        <v>1</v>
      </c>
      <c r="Z17" s="103">
        <f>+COUNTIF($E$26:$E$28,"SILVER")</f>
        <v>2</v>
      </c>
      <c r="AA17" s="103">
        <f>+COUNTIF($E$26:$E$28,"BRONS")</f>
        <v>0</v>
      </c>
      <c r="AB17" s="103">
        <f>+COUNTIF($E$26:$E$28,"KLASSAD")</f>
        <v>0</v>
      </c>
      <c r="AC17" s="103" t="str">
        <f t="shared" si="0"/>
        <v>GULD</v>
      </c>
      <c r="AD17" s="103" t="str">
        <f t="shared" si="1"/>
        <v>A</v>
      </c>
      <c r="AE17" s="103" t="str">
        <f>+IF(X20&gt;X21,X20,X21)</f>
        <v>C</v>
      </c>
      <c r="AF17" s="103"/>
      <c r="AG17" s="103"/>
      <c r="AH17" s="103"/>
      <c r="AI17" s="103"/>
      <c r="AJ17" s="103"/>
      <c r="AK17" s="104"/>
      <c r="AL17" s="104"/>
      <c r="AM17" s="108"/>
      <c r="AN17" s="108"/>
    </row>
    <row r="18" spans="1:40" s="112" customFormat="1" ht="15.75" customHeight="1" x14ac:dyDescent="0.2">
      <c r="A18" s="103"/>
      <c r="B18" s="117" t="s">
        <v>40</v>
      </c>
      <c r="C18" s="118" t="s">
        <v>10</v>
      </c>
      <c r="D18" s="167" t="s">
        <v>9</v>
      </c>
      <c r="E18" s="168" t="str">
        <f>+IF(AE17="A","GULD",IF(AE17="B","SILVER",IF(AE17="C","BRONS","KLASSAD")))</f>
        <v>BRONS</v>
      </c>
      <c r="F18" s="177"/>
      <c r="G18" s="168"/>
      <c r="H18" s="180"/>
      <c r="I18" s="104"/>
      <c r="J18" s="104"/>
      <c r="K18" s="103"/>
      <c r="L18" s="103"/>
      <c r="M18" s="103"/>
      <c r="N18" s="103"/>
      <c r="O18" s="103">
        <v>7</v>
      </c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 t="str">
        <f t="shared" si="0"/>
        <v>BRONS</v>
      </c>
      <c r="AD18" s="103" t="str">
        <f t="shared" si="1"/>
        <v>C</v>
      </c>
      <c r="AE18" s="103"/>
      <c r="AF18" s="103"/>
      <c r="AG18" s="103"/>
      <c r="AH18" s="103"/>
      <c r="AI18" s="103"/>
      <c r="AJ18" s="103"/>
      <c r="AK18" s="104"/>
      <c r="AL18" s="104"/>
      <c r="AM18" s="108"/>
      <c r="AN18" s="108"/>
    </row>
    <row r="19" spans="1:40" s="112" customFormat="1" ht="18.75" customHeight="1" x14ac:dyDescent="0.2">
      <c r="A19" s="103"/>
      <c r="B19" s="117" t="s">
        <v>73</v>
      </c>
      <c r="C19" s="118" t="s">
        <v>16</v>
      </c>
      <c r="D19" s="167"/>
      <c r="E19" s="168"/>
      <c r="F19" s="177"/>
      <c r="G19" s="168"/>
      <c r="H19" s="180"/>
      <c r="I19" s="104"/>
      <c r="J19" s="104"/>
      <c r="K19" s="104"/>
      <c r="L19" s="104"/>
      <c r="M19" s="104"/>
      <c r="N19" s="104"/>
      <c r="O19" s="104">
        <v>8</v>
      </c>
      <c r="P19" s="104"/>
      <c r="Q19" s="104" t="s">
        <v>74</v>
      </c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 t="str">
        <f t="shared" si="0"/>
        <v>GULD</v>
      </c>
      <c r="AD19" s="104" t="str">
        <f t="shared" si="1"/>
        <v>A</v>
      </c>
      <c r="AE19" s="104"/>
      <c r="AF19" s="104"/>
      <c r="AG19" s="104"/>
      <c r="AH19" s="104"/>
      <c r="AI19" s="104"/>
      <c r="AJ19" s="104"/>
      <c r="AK19" s="104"/>
      <c r="AL19" s="104"/>
      <c r="AM19" s="108"/>
      <c r="AN19" s="108"/>
    </row>
    <row r="20" spans="1:40" s="112" customFormat="1" ht="15" customHeight="1" x14ac:dyDescent="0.2">
      <c r="A20" s="103"/>
      <c r="B20" s="117" t="s">
        <v>42</v>
      </c>
      <c r="C20" s="118" t="s">
        <v>10</v>
      </c>
      <c r="D20" s="167"/>
      <c r="E20" s="168"/>
      <c r="F20" s="177"/>
      <c r="G20" s="168"/>
      <c r="H20" s="180"/>
      <c r="I20" s="104"/>
      <c r="J20" s="104"/>
      <c r="K20" s="104"/>
      <c r="L20" s="104"/>
      <c r="M20" s="104"/>
      <c r="N20" s="104"/>
      <c r="O20" s="104">
        <v>9</v>
      </c>
      <c r="P20" s="104"/>
      <c r="Q20" s="104"/>
      <c r="R20" s="104"/>
      <c r="S20" s="104"/>
      <c r="T20" s="104"/>
      <c r="U20" s="104"/>
      <c r="V20" s="104"/>
      <c r="W20" s="104"/>
      <c r="X20" s="104" t="str">
        <f>+IF(AD17&gt;AD18,AD17,AD18)</f>
        <v>C</v>
      </c>
      <c r="Y20" s="104"/>
      <c r="Z20" s="104"/>
      <c r="AA20" s="104"/>
      <c r="AB20" s="104"/>
      <c r="AC20" s="104" t="str">
        <f t="shared" si="0"/>
        <v>BRONS</v>
      </c>
      <c r="AD20" s="104" t="str">
        <f t="shared" si="1"/>
        <v>C</v>
      </c>
      <c r="AE20" s="104"/>
      <c r="AF20" s="104"/>
      <c r="AG20" s="104"/>
      <c r="AH20" s="104"/>
      <c r="AI20" s="104"/>
      <c r="AJ20" s="104"/>
      <c r="AK20" s="104"/>
      <c r="AL20" s="104"/>
      <c r="AM20" s="108"/>
      <c r="AN20" s="108"/>
    </row>
    <row r="21" spans="1:40" s="112" customFormat="1" ht="17.25" customHeight="1" x14ac:dyDescent="0.2">
      <c r="A21" s="103"/>
      <c r="B21" s="117" t="s">
        <v>43</v>
      </c>
      <c r="C21" s="118" t="s">
        <v>16</v>
      </c>
      <c r="D21" s="124" t="s">
        <v>11</v>
      </c>
      <c r="E21" s="125" t="str">
        <f>IF(C21=0,"KLASSAD",C21)</f>
        <v>BRONS</v>
      </c>
      <c r="F21" s="177"/>
      <c r="G21" s="168"/>
      <c r="H21" s="180"/>
      <c r="I21" s="104"/>
      <c r="J21" s="104"/>
      <c r="K21" s="104"/>
      <c r="L21" s="104"/>
      <c r="M21" s="104"/>
      <c r="N21" s="104"/>
      <c r="O21" s="104">
        <v>10</v>
      </c>
      <c r="P21" s="104"/>
      <c r="Q21" s="104"/>
      <c r="R21" s="104"/>
      <c r="S21" s="104"/>
      <c r="T21" s="104"/>
      <c r="U21" s="104"/>
      <c r="V21" s="104"/>
      <c r="W21" s="104"/>
      <c r="X21" s="104" t="str">
        <f>+IF(AD18&gt;AD19,AD18,AD19)</f>
        <v>C</v>
      </c>
      <c r="Y21" s="104"/>
      <c r="Z21" s="104"/>
      <c r="AA21" s="104"/>
      <c r="AB21" s="104"/>
      <c r="AC21" s="104" t="str">
        <f t="shared" si="0"/>
        <v>GULD</v>
      </c>
      <c r="AD21" s="104" t="str">
        <f t="shared" si="1"/>
        <v>A</v>
      </c>
      <c r="AE21" s="104" t="str">
        <f>+IF(AD21&gt;AD22,AD21,AD22)</f>
        <v>B</v>
      </c>
      <c r="AF21" s="104"/>
      <c r="AG21" s="104"/>
      <c r="AH21" s="104"/>
      <c r="AI21" s="104"/>
      <c r="AJ21" s="104"/>
      <c r="AK21" s="104"/>
      <c r="AL21" s="104"/>
      <c r="AM21" s="108"/>
      <c r="AN21" s="108"/>
    </row>
    <row r="22" spans="1:40" s="112" customFormat="1" ht="15.75" customHeight="1" x14ac:dyDescent="0.2">
      <c r="A22" s="103"/>
      <c r="B22" s="117" t="s">
        <v>75</v>
      </c>
      <c r="C22" s="118" t="s">
        <v>10</v>
      </c>
      <c r="D22" s="167" t="s">
        <v>12</v>
      </c>
      <c r="E22" s="168" t="str">
        <f>IF(AE21="D","KLASSAD",IF(AE21="C","BRONS",IF(AE21="B","SILVER","GULD")))</f>
        <v>SILVER</v>
      </c>
      <c r="F22" s="177"/>
      <c r="G22" s="168"/>
      <c r="H22" s="180"/>
      <c r="I22" s="104"/>
      <c r="J22" s="104"/>
      <c r="K22" s="104"/>
      <c r="L22" s="104"/>
      <c r="M22" s="104"/>
      <c r="N22" s="104"/>
      <c r="O22" s="104">
        <v>11</v>
      </c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 t="str">
        <f t="shared" si="0"/>
        <v>SILVER</v>
      </c>
      <c r="AD22" s="104" t="str">
        <f t="shared" si="1"/>
        <v>B</v>
      </c>
      <c r="AE22" s="104"/>
      <c r="AF22" s="104"/>
      <c r="AG22" s="104"/>
      <c r="AH22" s="104"/>
      <c r="AI22" s="104"/>
      <c r="AJ22" s="104"/>
      <c r="AK22" s="104"/>
      <c r="AL22" s="104"/>
      <c r="AM22" s="108"/>
      <c r="AN22" s="108"/>
    </row>
    <row r="23" spans="1:40" s="112" customFormat="1" ht="15.75" customHeight="1" x14ac:dyDescent="0.2">
      <c r="A23" s="103"/>
      <c r="B23" s="117" t="s">
        <v>45</v>
      </c>
      <c r="C23" s="118" t="s">
        <v>5</v>
      </c>
      <c r="D23" s="167"/>
      <c r="E23" s="168"/>
      <c r="F23" s="177"/>
      <c r="G23" s="168"/>
      <c r="H23" s="180"/>
      <c r="I23" s="104"/>
      <c r="J23" s="104"/>
      <c r="K23" s="104"/>
      <c r="L23" s="104"/>
      <c r="M23" s="104"/>
      <c r="N23" s="104"/>
      <c r="O23" s="104">
        <v>12</v>
      </c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 t="str">
        <f t="shared" si="0"/>
        <v>GULD</v>
      </c>
      <c r="AD23" s="104" t="str">
        <f t="shared" si="1"/>
        <v>A</v>
      </c>
      <c r="AE23" s="104" t="str">
        <f>AD23</f>
        <v>A</v>
      </c>
      <c r="AF23" s="104"/>
      <c r="AG23" s="104"/>
      <c r="AH23" s="104"/>
      <c r="AI23" s="104"/>
      <c r="AJ23" s="104"/>
      <c r="AK23" s="104"/>
      <c r="AL23" s="104"/>
      <c r="AM23" s="108"/>
      <c r="AN23" s="108"/>
    </row>
    <row r="24" spans="1:40" s="112" customFormat="1" ht="16.5" customHeight="1" x14ac:dyDescent="0.2">
      <c r="A24" s="103"/>
      <c r="B24" s="117" t="s">
        <v>46</v>
      </c>
      <c r="C24" s="118" t="s">
        <v>10</v>
      </c>
      <c r="D24" s="124" t="s">
        <v>13</v>
      </c>
      <c r="E24" s="125" t="str">
        <f>IF(C24=0,"KLASSAD",C24)</f>
        <v>GULD</v>
      </c>
      <c r="F24" s="177"/>
      <c r="G24" s="168"/>
      <c r="H24" s="180"/>
      <c r="I24" s="104"/>
      <c r="J24" s="104"/>
      <c r="K24" s="104"/>
      <c r="L24" s="104"/>
      <c r="M24" s="104"/>
      <c r="N24" s="104"/>
      <c r="O24" s="104">
        <v>13</v>
      </c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 t="str">
        <f t="shared" si="0"/>
        <v>BRONS</v>
      </c>
      <c r="AD24" s="104" t="str">
        <f t="shared" si="1"/>
        <v>C</v>
      </c>
      <c r="AE24" s="104" t="str">
        <f>AD24</f>
        <v>C</v>
      </c>
      <c r="AF24" s="104"/>
      <c r="AG24" s="104"/>
      <c r="AH24" s="104"/>
      <c r="AI24" s="104"/>
      <c r="AJ24" s="104"/>
      <c r="AK24" s="104"/>
      <c r="AL24" s="104"/>
      <c r="AM24" s="108"/>
      <c r="AN24" s="108"/>
    </row>
    <row r="25" spans="1:40" s="112" customFormat="1" ht="17.25" customHeight="1" thickBot="1" x14ac:dyDescent="0.25">
      <c r="A25" s="103"/>
      <c r="B25" s="119" t="s">
        <v>50</v>
      </c>
      <c r="C25" s="120" t="s">
        <v>16</v>
      </c>
      <c r="D25" s="121" t="s">
        <v>76</v>
      </c>
      <c r="E25" s="122" t="str">
        <f>IF(C25=0,"KLASSAD",C25)</f>
        <v>BRONS</v>
      </c>
      <c r="F25" s="178"/>
      <c r="G25" s="173"/>
      <c r="H25" s="180"/>
      <c r="I25" s="104"/>
      <c r="J25" s="104"/>
      <c r="K25" s="104"/>
      <c r="L25" s="104"/>
      <c r="M25" s="104"/>
      <c r="N25" s="104"/>
      <c r="O25" s="104">
        <v>14</v>
      </c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 t="str">
        <f t="shared" si="0"/>
        <v>SILVER</v>
      </c>
      <c r="AD25" s="104" t="str">
        <f t="shared" si="1"/>
        <v>B</v>
      </c>
      <c r="AE25" s="104" t="str">
        <f>AD25</f>
        <v>B</v>
      </c>
      <c r="AF25" s="104" t="str">
        <f>IF(G26="GULD","A",IF(G26="SILVER","B",(IF(G26="BRONS","C","D"))))</f>
        <v>B</v>
      </c>
      <c r="AG25" s="104"/>
      <c r="AH25" s="104"/>
      <c r="AI25" s="104"/>
      <c r="AJ25" s="104"/>
      <c r="AK25" s="104"/>
      <c r="AL25" s="104"/>
      <c r="AM25" s="108"/>
      <c r="AN25" s="108"/>
    </row>
    <row r="26" spans="1:40" s="112" customFormat="1" ht="15.75" customHeight="1" x14ac:dyDescent="0.2">
      <c r="A26" s="103"/>
      <c r="B26" s="113" t="s">
        <v>77</v>
      </c>
      <c r="C26" s="114" t="s">
        <v>5</v>
      </c>
      <c r="D26" s="123" t="s">
        <v>14</v>
      </c>
      <c r="E26" s="116" t="str">
        <f>IF(C26=0,"KLASSAD",C26)</f>
        <v>SILVER</v>
      </c>
      <c r="F26" s="169" t="s">
        <v>62</v>
      </c>
      <c r="G26" s="172" t="str">
        <f>+IF(AB17&gt;0,IF(SUM(Y17:AA17)&gt;=AB17,"BRONS","KLASSAD"),IF(AA17&gt;0,IF(SUM(Y17:Z17)&gt;=AA17,"SILVER","BRONS"),IF(Z17&gt;0,IF(Y17&gt;=Z17,"GULD","SILVER"),IF(Y17=3,"GULD",0))))</f>
        <v>SILVER</v>
      </c>
      <c r="H26" s="180"/>
      <c r="I26" s="104"/>
      <c r="J26" s="104"/>
      <c r="K26" s="104"/>
      <c r="L26" s="104"/>
      <c r="M26" s="104"/>
      <c r="N26" s="104"/>
      <c r="O26" s="104">
        <v>15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 t="str">
        <f t="shared" si="0"/>
        <v>GULD</v>
      </c>
      <c r="AD26" s="104" t="str">
        <f>IF(AC26="GULD","A",IF(AC26="SILVER","B",(IF(AC26="BRONS","C","D"))))</f>
        <v>A</v>
      </c>
      <c r="AE26" s="104" t="str">
        <f>AD26</f>
        <v>A</v>
      </c>
      <c r="AF26" s="104"/>
      <c r="AG26" s="104"/>
      <c r="AH26" s="104"/>
      <c r="AI26" s="104"/>
      <c r="AJ26" s="104"/>
      <c r="AK26" s="104"/>
      <c r="AL26" s="104"/>
      <c r="AM26" s="108"/>
      <c r="AN26" s="108"/>
    </row>
    <row r="27" spans="1:40" ht="18" customHeight="1" x14ac:dyDescent="0.2">
      <c r="A27" s="103"/>
      <c r="B27" s="117" t="s">
        <v>78</v>
      </c>
      <c r="C27" s="118" t="s">
        <v>10</v>
      </c>
      <c r="D27" s="124" t="s">
        <v>79</v>
      </c>
      <c r="E27" s="125" t="str">
        <f>IF(C27=0,"KLASSAD",C27)</f>
        <v>GULD</v>
      </c>
      <c r="F27" s="170"/>
      <c r="G27" s="168"/>
      <c r="H27" s="180"/>
      <c r="I27" s="103"/>
      <c r="J27" s="103"/>
      <c r="K27" s="103"/>
      <c r="L27" s="103"/>
      <c r="M27" s="103"/>
      <c r="N27" s="103"/>
      <c r="O27" s="103">
        <v>16</v>
      </c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 t="str">
        <f t="shared" si="0"/>
        <v>SILVER</v>
      </c>
      <c r="AD27" s="103" t="str">
        <f>IF(AC27="GULD","A",IF(AC27="SILVER","B",(IF(AC27="BRONS","C","D"))))</f>
        <v>B</v>
      </c>
      <c r="AE27" s="103" t="str">
        <f>AD27</f>
        <v>B</v>
      </c>
      <c r="AF27" s="103"/>
      <c r="AG27" s="103"/>
      <c r="AH27" s="103"/>
      <c r="AI27" s="103"/>
      <c r="AJ27" s="103"/>
      <c r="AK27" s="103"/>
      <c r="AL27" s="103"/>
    </row>
    <row r="28" spans="1:40" ht="13.5" thickBot="1" x14ac:dyDescent="0.25">
      <c r="A28" s="103"/>
      <c r="B28" s="119" t="s">
        <v>60</v>
      </c>
      <c r="C28" s="120" t="s">
        <v>5</v>
      </c>
      <c r="D28" s="121" t="s">
        <v>15</v>
      </c>
      <c r="E28" s="122" t="str">
        <f>IF(C28=0,"KLASSAD",C28)</f>
        <v>SILVER</v>
      </c>
      <c r="F28" s="171"/>
      <c r="G28" s="173"/>
      <c r="H28" s="181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</row>
    <row r="29" spans="1:40" s="105" customFormat="1" x14ac:dyDescent="0.2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</row>
    <row r="30" spans="1:40" s="105" customFormat="1" x14ac:dyDescent="0.2">
      <c r="A30" s="103"/>
      <c r="B30" s="126" t="s">
        <v>82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</row>
    <row r="31" spans="1:40" s="105" customFormat="1" x14ac:dyDescent="0.2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</row>
    <row r="32" spans="1:40" s="105" customFormat="1" x14ac:dyDescent="0.2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</row>
    <row r="33" spans="1:38" s="105" customFormat="1" x14ac:dyDescent="0.2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</row>
    <row r="34" spans="1:38" s="105" customFormat="1" x14ac:dyDescent="0.2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</row>
    <row r="35" spans="1:38" s="105" customFormat="1" x14ac:dyDescent="0.2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</row>
    <row r="36" spans="1:38" s="105" customFormat="1" x14ac:dyDescent="0.2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</row>
    <row r="37" spans="1:38" s="105" customFormat="1" x14ac:dyDescent="0.2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</row>
    <row r="38" spans="1:38" x14ac:dyDescent="0.2">
      <c r="A38" s="103"/>
      <c r="B38" s="107"/>
      <c r="C38" s="107"/>
      <c r="D38" s="107"/>
      <c r="E38" s="107"/>
      <c r="F38" s="107"/>
      <c r="G38" s="107"/>
      <c r="H38" s="107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</row>
    <row r="39" spans="1:38" x14ac:dyDescent="0.2">
      <c r="A39" s="103"/>
      <c r="B39" s="107"/>
      <c r="C39" s="107"/>
      <c r="D39" s="107"/>
      <c r="E39" s="107"/>
      <c r="F39" s="107"/>
      <c r="G39" s="107"/>
      <c r="H39" s="107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</row>
    <row r="40" spans="1:38" x14ac:dyDescent="0.2">
      <c r="A40" s="103"/>
      <c r="B40" s="107"/>
      <c r="C40" s="107"/>
      <c r="D40" s="107"/>
      <c r="E40" s="107"/>
      <c r="F40" s="107"/>
      <c r="G40" s="107"/>
      <c r="H40" s="107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x14ac:dyDescent="0.2">
      <c r="A41" s="103"/>
      <c r="B41" s="107"/>
      <c r="C41" s="107"/>
      <c r="D41" s="107"/>
      <c r="E41" s="107"/>
      <c r="F41" s="107"/>
      <c r="G41" s="107"/>
      <c r="H41" s="107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</row>
    <row r="42" spans="1:38" x14ac:dyDescent="0.2">
      <c r="A42" s="103"/>
      <c r="B42" s="107"/>
      <c r="C42" s="107"/>
      <c r="D42" s="107"/>
      <c r="E42" s="107"/>
      <c r="F42" s="107"/>
      <c r="G42" s="107"/>
      <c r="H42" s="107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</row>
    <row r="43" spans="1:38" x14ac:dyDescent="0.2">
      <c r="A43" s="103"/>
      <c r="B43" s="107"/>
      <c r="C43" s="107"/>
      <c r="D43" s="107"/>
      <c r="E43" s="107"/>
      <c r="F43" s="107"/>
      <c r="G43" s="107"/>
      <c r="H43" s="107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</row>
    <row r="44" spans="1:38" x14ac:dyDescent="0.2">
      <c r="A44" s="103"/>
      <c r="B44" s="107"/>
      <c r="C44" s="107"/>
      <c r="D44" s="107"/>
      <c r="E44" s="107"/>
      <c r="F44" s="107"/>
      <c r="G44" s="107"/>
      <c r="H44" s="107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</row>
    <row r="45" spans="1:38" x14ac:dyDescent="0.2">
      <c r="A45" s="103"/>
      <c r="B45" s="107"/>
      <c r="C45" s="107"/>
      <c r="D45" s="107"/>
      <c r="E45" s="107"/>
      <c r="F45" s="107"/>
      <c r="G45" s="107"/>
      <c r="H45" s="107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</row>
    <row r="46" spans="1:38" x14ac:dyDescent="0.2">
      <c r="A46" s="103"/>
      <c r="B46" s="107"/>
      <c r="C46" s="107"/>
      <c r="D46" s="107"/>
      <c r="E46" s="107"/>
      <c r="F46" s="107"/>
      <c r="G46" s="107"/>
      <c r="H46" s="107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</row>
    <row r="47" spans="1:38" x14ac:dyDescent="0.2">
      <c r="A47" s="103"/>
      <c r="B47" s="107"/>
      <c r="C47" s="107"/>
      <c r="D47" s="107"/>
      <c r="E47" s="107"/>
      <c r="F47" s="107"/>
      <c r="G47" s="107"/>
      <c r="H47" s="107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</row>
    <row r="48" spans="1:38" x14ac:dyDescent="0.2">
      <c r="A48" s="103"/>
      <c r="B48" s="107"/>
      <c r="C48" s="107"/>
      <c r="D48" s="107"/>
      <c r="E48" s="107"/>
      <c r="F48" s="107"/>
      <c r="G48" s="107"/>
      <c r="H48" s="107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</row>
    <row r="49" spans="1:38" x14ac:dyDescent="0.2">
      <c r="A49" s="103"/>
      <c r="B49" s="107"/>
      <c r="C49" s="107"/>
      <c r="D49" s="107"/>
      <c r="E49" s="107"/>
      <c r="F49" s="107"/>
      <c r="G49" s="107"/>
      <c r="H49" s="107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</row>
    <row r="50" spans="1:38" x14ac:dyDescent="0.2">
      <c r="A50" s="103"/>
      <c r="B50" s="107"/>
      <c r="C50" s="107"/>
      <c r="D50" s="107"/>
      <c r="E50" s="107"/>
      <c r="F50" s="107"/>
      <c r="G50" s="107"/>
      <c r="H50" s="107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</row>
    <row r="51" spans="1:38" x14ac:dyDescent="0.2">
      <c r="A51" s="103"/>
      <c r="B51" s="107"/>
      <c r="C51" s="107"/>
      <c r="D51" s="107"/>
      <c r="E51" s="107"/>
      <c r="F51" s="107"/>
      <c r="G51" s="107"/>
      <c r="H51" s="107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</row>
    <row r="52" spans="1:38" x14ac:dyDescent="0.2">
      <c r="A52" s="103"/>
      <c r="B52" s="107"/>
      <c r="C52" s="107"/>
      <c r="D52" s="107"/>
      <c r="E52" s="107"/>
      <c r="F52" s="107"/>
      <c r="G52" s="107"/>
      <c r="H52" s="107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</row>
    <row r="53" spans="1:38" x14ac:dyDescent="0.2">
      <c r="A53" s="103"/>
      <c r="B53" s="107"/>
      <c r="C53" s="107"/>
      <c r="D53" s="107"/>
      <c r="E53" s="107"/>
      <c r="F53" s="107"/>
      <c r="G53" s="107"/>
      <c r="H53" s="107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</row>
    <row r="54" spans="1:38" x14ac:dyDescent="0.2">
      <c r="A54" s="103"/>
      <c r="B54" s="107"/>
      <c r="C54" s="107"/>
      <c r="D54" s="107"/>
      <c r="E54" s="107"/>
      <c r="F54" s="107"/>
      <c r="G54" s="107"/>
      <c r="H54" s="107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</row>
    <row r="55" spans="1:38" x14ac:dyDescent="0.2">
      <c r="A55" s="103"/>
      <c r="B55" s="107"/>
      <c r="C55" s="107"/>
      <c r="D55" s="107"/>
      <c r="E55" s="107"/>
      <c r="F55" s="107"/>
      <c r="G55" s="107"/>
      <c r="H55" s="107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</row>
    <row r="56" spans="1:38" x14ac:dyDescent="0.2">
      <c r="A56" s="103"/>
      <c r="B56" s="107"/>
      <c r="C56" s="107"/>
      <c r="D56" s="107"/>
      <c r="E56" s="107"/>
      <c r="F56" s="107"/>
      <c r="G56" s="107"/>
      <c r="H56" s="107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</row>
    <row r="57" spans="1:38" x14ac:dyDescent="0.2">
      <c r="A57" s="103"/>
      <c r="B57" s="107"/>
      <c r="C57" s="107"/>
      <c r="D57" s="107"/>
      <c r="E57" s="107"/>
      <c r="F57" s="107"/>
      <c r="G57" s="107"/>
      <c r="H57" s="107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</row>
    <row r="58" spans="1:38" x14ac:dyDescent="0.2">
      <c r="A58" s="103"/>
      <c r="B58" s="107"/>
      <c r="C58" s="107"/>
      <c r="D58" s="107"/>
      <c r="E58" s="107"/>
      <c r="F58" s="107"/>
      <c r="G58" s="107"/>
      <c r="H58" s="107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</row>
    <row r="59" spans="1:38" x14ac:dyDescent="0.2">
      <c r="A59" s="103"/>
      <c r="B59" s="107"/>
      <c r="C59" s="107"/>
      <c r="D59" s="107"/>
      <c r="E59" s="107"/>
      <c r="F59" s="107"/>
      <c r="G59" s="107"/>
      <c r="H59" s="107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</row>
    <row r="60" spans="1:38" x14ac:dyDescent="0.2">
      <c r="A60" s="103"/>
      <c r="B60" s="107"/>
      <c r="C60" s="107"/>
      <c r="D60" s="107"/>
      <c r="E60" s="107"/>
      <c r="F60" s="107"/>
      <c r="G60" s="107"/>
      <c r="H60" s="107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</row>
    <row r="61" spans="1:38" x14ac:dyDescent="0.2">
      <c r="A61" s="103"/>
      <c r="B61" s="107"/>
      <c r="C61" s="107"/>
      <c r="D61" s="107"/>
      <c r="E61" s="107"/>
      <c r="F61" s="107"/>
      <c r="G61" s="107"/>
      <c r="H61" s="107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</row>
    <row r="62" spans="1:38" x14ac:dyDescent="0.2">
      <c r="A62" s="103"/>
      <c r="B62" s="107"/>
      <c r="C62" s="107"/>
      <c r="D62" s="107"/>
      <c r="E62" s="107"/>
      <c r="F62" s="107"/>
      <c r="G62" s="107"/>
      <c r="H62" s="107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</row>
    <row r="63" spans="1:38" x14ac:dyDescent="0.2">
      <c r="A63" s="103"/>
      <c r="B63" s="107"/>
      <c r="C63" s="107"/>
      <c r="D63" s="107"/>
      <c r="E63" s="107"/>
      <c r="F63" s="107"/>
      <c r="G63" s="107"/>
      <c r="H63" s="107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</row>
    <row r="64" spans="1:38" x14ac:dyDescent="0.2">
      <c r="A64" s="103"/>
      <c r="B64" s="107"/>
      <c r="C64" s="107"/>
      <c r="D64" s="107"/>
      <c r="E64" s="107"/>
      <c r="F64" s="107"/>
      <c r="G64" s="107"/>
      <c r="H64" s="107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</row>
    <row r="65" spans="1:38" x14ac:dyDescent="0.2">
      <c r="A65" s="103"/>
      <c r="B65" s="107"/>
      <c r="C65" s="107"/>
      <c r="D65" s="107"/>
      <c r="E65" s="107"/>
      <c r="F65" s="107"/>
      <c r="G65" s="107"/>
      <c r="H65" s="107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</row>
    <row r="66" spans="1:38" x14ac:dyDescent="0.2">
      <c r="A66" s="103"/>
      <c r="B66" s="107"/>
      <c r="C66" s="107"/>
      <c r="D66" s="107"/>
      <c r="E66" s="107"/>
      <c r="F66" s="107"/>
      <c r="G66" s="107"/>
      <c r="H66" s="107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</row>
    <row r="67" spans="1:38" x14ac:dyDescent="0.2">
      <c r="A67" s="103"/>
      <c r="B67" s="107"/>
      <c r="C67" s="107"/>
      <c r="D67" s="107"/>
      <c r="E67" s="107"/>
      <c r="F67" s="107"/>
      <c r="G67" s="107"/>
      <c r="H67" s="107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</row>
    <row r="68" spans="1:38" x14ac:dyDescent="0.2">
      <c r="A68" s="103"/>
      <c r="B68" s="107"/>
      <c r="C68" s="107"/>
      <c r="D68" s="107"/>
      <c r="E68" s="107"/>
      <c r="F68" s="107"/>
      <c r="G68" s="107"/>
      <c r="H68" s="107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</row>
    <row r="69" spans="1:38" x14ac:dyDescent="0.2">
      <c r="A69" s="103"/>
      <c r="B69" s="107"/>
      <c r="C69" s="107"/>
      <c r="D69" s="107"/>
      <c r="E69" s="107"/>
      <c r="F69" s="107"/>
      <c r="G69" s="107"/>
      <c r="H69" s="107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</row>
    <row r="70" spans="1:38" x14ac:dyDescent="0.2">
      <c r="A70" s="103"/>
      <c r="B70" s="107"/>
      <c r="C70" s="107"/>
      <c r="D70" s="107"/>
      <c r="E70" s="107"/>
      <c r="F70" s="107"/>
      <c r="G70" s="107"/>
      <c r="H70" s="107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</row>
    <row r="71" spans="1:38" x14ac:dyDescent="0.2">
      <c r="A71" s="103"/>
      <c r="B71" s="107"/>
      <c r="C71" s="107"/>
      <c r="D71" s="107"/>
      <c r="E71" s="107"/>
      <c r="F71" s="107"/>
      <c r="G71" s="107"/>
      <c r="H71" s="107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</row>
    <row r="72" spans="1:38" x14ac:dyDescent="0.2">
      <c r="A72" s="103"/>
      <c r="B72" s="107"/>
      <c r="C72" s="107"/>
      <c r="D72" s="107"/>
      <c r="E72" s="107"/>
      <c r="F72" s="107"/>
      <c r="G72" s="107"/>
      <c r="H72" s="107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</row>
    <row r="73" spans="1:38" x14ac:dyDescent="0.2">
      <c r="A73" s="103"/>
      <c r="B73" s="107"/>
      <c r="C73" s="107"/>
      <c r="D73" s="107"/>
      <c r="E73" s="107"/>
      <c r="F73" s="107"/>
      <c r="G73" s="107"/>
      <c r="H73" s="107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</row>
    <row r="74" spans="1:38" x14ac:dyDescent="0.2">
      <c r="A74" s="103"/>
      <c r="B74" s="107"/>
      <c r="C74" s="107"/>
      <c r="D74" s="107"/>
      <c r="E74" s="107"/>
      <c r="F74" s="107"/>
      <c r="G74" s="107"/>
      <c r="H74" s="107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</row>
    <row r="75" spans="1:38" x14ac:dyDescent="0.2">
      <c r="A75" s="103"/>
      <c r="B75" s="107"/>
      <c r="C75" s="107"/>
      <c r="D75" s="107"/>
      <c r="E75" s="107"/>
      <c r="F75" s="107"/>
      <c r="G75" s="107"/>
      <c r="H75" s="107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</row>
    <row r="76" spans="1:38" x14ac:dyDescent="0.2">
      <c r="A76" s="103"/>
      <c r="B76" s="107"/>
      <c r="C76" s="107"/>
      <c r="D76" s="107"/>
      <c r="E76" s="107"/>
      <c r="F76" s="107"/>
      <c r="G76" s="107"/>
      <c r="H76" s="107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</row>
    <row r="77" spans="1:38" x14ac:dyDescent="0.2">
      <c r="A77" s="103"/>
      <c r="B77" s="107"/>
      <c r="C77" s="107"/>
      <c r="D77" s="107"/>
      <c r="E77" s="107"/>
      <c r="F77" s="107"/>
      <c r="G77" s="107"/>
      <c r="H77" s="107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</row>
    <row r="78" spans="1:38" x14ac:dyDescent="0.2">
      <c r="A78" s="103"/>
      <c r="B78" s="107"/>
      <c r="C78" s="107"/>
      <c r="D78" s="107"/>
      <c r="E78" s="107"/>
      <c r="F78" s="107"/>
      <c r="G78" s="107"/>
      <c r="H78" s="107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</row>
    <row r="79" spans="1:38" x14ac:dyDescent="0.2">
      <c r="A79" s="103"/>
      <c r="B79" s="107"/>
      <c r="C79" s="107"/>
      <c r="D79" s="107"/>
      <c r="E79" s="107"/>
      <c r="F79" s="107"/>
      <c r="G79" s="107"/>
      <c r="H79" s="107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</row>
    <row r="80" spans="1:38" x14ac:dyDescent="0.2">
      <c r="A80" s="103"/>
      <c r="B80" s="107"/>
      <c r="C80" s="107"/>
      <c r="D80" s="107"/>
      <c r="E80" s="107"/>
      <c r="F80" s="107"/>
      <c r="G80" s="107"/>
      <c r="H80" s="107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</row>
    <row r="81" spans="1:38" x14ac:dyDescent="0.2">
      <c r="A81" s="103"/>
      <c r="B81" s="107"/>
      <c r="C81" s="107"/>
      <c r="D81" s="107"/>
      <c r="E81" s="107"/>
      <c r="F81" s="107"/>
      <c r="G81" s="107"/>
      <c r="H81" s="107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</row>
    <row r="82" spans="1:38" x14ac:dyDescent="0.2">
      <c r="A82" s="103"/>
      <c r="B82" s="107"/>
      <c r="C82" s="107"/>
      <c r="D82" s="107"/>
      <c r="E82" s="107"/>
      <c r="F82" s="107"/>
      <c r="G82" s="107"/>
      <c r="H82" s="107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</row>
    <row r="83" spans="1:38" x14ac:dyDescent="0.2">
      <c r="A83" s="103"/>
      <c r="B83" s="107"/>
      <c r="C83" s="107"/>
      <c r="D83" s="107"/>
      <c r="E83" s="107"/>
      <c r="F83" s="107"/>
      <c r="G83" s="107"/>
      <c r="H83" s="107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</row>
    <row r="84" spans="1:38" x14ac:dyDescent="0.2">
      <c r="A84" s="103"/>
      <c r="B84" s="107"/>
      <c r="C84" s="107"/>
      <c r="D84" s="107"/>
      <c r="E84" s="107"/>
      <c r="F84" s="107"/>
      <c r="G84" s="107"/>
      <c r="H84" s="107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</row>
    <row r="85" spans="1:38" x14ac:dyDescent="0.2">
      <c r="A85" s="103"/>
      <c r="B85" s="107"/>
      <c r="C85" s="107"/>
      <c r="D85" s="107"/>
      <c r="E85" s="107"/>
      <c r="F85" s="107"/>
      <c r="G85" s="107"/>
      <c r="H85" s="107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</row>
    <row r="86" spans="1:38" x14ac:dyDescent="0.2">
      <c r="A86" s="103"/>
      <c r="B86" s="107"/>
      <c r="C86" s="107"/>
      <c r="D86" s="107"/>
      <c r="E86" s="107"/>
      <c r="F86" s="107"/>
      <c r="G86" s="107"/>
      <c r="H86" s="107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</row>
    <row r="87" spans="1:38" x14ac:dyDescent="0.2">
      <c r="A87" s="103"/>
      <c r="B87" s="107"/>
      <c r="C87" s="107"/>
      <c r="D87" s="107"/>
      <c r="E87" s="107"/>
      <c r="F87" s="107"/>
      <c r="G87" s="107"/>
      <c r="H87" s="107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</row>
    <row r="88" spans="1:38" x14ac:dyDescent="0.2">
      <c r="A88" s="103"/>
      <c r="B88" s="107"/>
      <c r="C88" s="107"/>
      <c r="D88" s="107"/>
      <c r="E88" s="107"/>
      <c r="F88" s="107"/>
      <c r="G88" s="107"/>
      <c r="H88" s="107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</row>
    <row r="89" spans="1:38" x14ac:dyDescent="0.2">
      <c r="A89" s="103"/>
      <c r="B89" s="107"/>
      <c r="C89" s="107"/>
      <c r="D89" s="107"/>
      <c r="E89" s="107"/>
      <c r="F89" s="107"/>
      <c r="G89" s="107"/>
      <c r="H89" s="107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</row>
    <row r="90" spans="1:38" x14ac:dyDescent="0.2">
      <c r="A90" s="103"/>
      <c r="B90" s="107"/>
      <c r="C90" s="107"/>
      <c r="D90" s="107"/>
      <c r="E90" s="107"/>
      <c r="F90" s="107"/>
      <c r="G90" s="107"/>
      <c r="H90" s="107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</row>
    <row r="91" spans="1:38" x14ac:dyDescent="0.2">
      <c r="A91" s="103"/>
      <c r="B91" s="107"/>
      <c r="C91" s="107"/>
      <c r="D91" s="107"/>
      <c r="E91" s="107"/>
      <c r="F91" s="107"/>
      <c r="G91" s="107"/>
      <c r="H91" s="107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</row>
    <row r="92" spans="1:38" x14ac:dyDescent="0.2">
      <c r="A92" s="103"/>
      <c r="B92" s="107"/>
      <c r="C92" s="107"/>
      <c r="D92" s="107"/>
      <c r="E92" s="107"/>
      <c r="F92" s="107"/>
      <c r="G92" s="107"/>
      <c r="H92" s="107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</row>
    <row r="93" spans="1:38" x14ac:dyDescent="0.2">
      <c r="A93" s="103"/>
      <c r="B93" s="107"/>
      <c r="C93" s="107"/>
      <c r="D93" s="107"/>
      <c r="E93" s="107"/>
      <c r="F93" s="107"/>
      <c r="G93" s="107"/>
      <c r="H93" s="107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</row>
    <row r="94" spans="1:38" x14ac:dyDescent="0.2">
      <c r="A94" s="103"/>
      <c r="B94" s="107"/>
      <c r="C94" s="107"/>
      <c r="D94" s="107"/>
      <c r="E94" s="107"/>
      <c r="F94" s="107"/>
      <c r="G94" s="107"/>
      <c r="H94" s="107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</row>
    <row r="95" spans="1:38" x14ac:dyDescent="0.2">
      <c r="A95" s="103"/>
      <c r="B95" s="107"/>
      <c r="C95" s="107"/>
      <c r="D95" s="107"/>
      <c r="E95" s="107"/>
      <c r="F95" s="107"/>
      <c r="G95" s="107"/>
      <c r="H95" s="107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</row>
    <row r="96" spans="1:38" x14ac:dyDescent="0.2">
      <c r="A96" s="103"/>
      <c r="B96" s="107"/>
      <c r="C96" s="107"/>
      <c r="D96" s="107"/>
      <c r="E96" s="107"/>
      <c r="F96" s="107"/>
      <c r="G96" s="107"/>
      <c r="H96" s="107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</row>
    <row r="97" spans="1:38" x14ac:dyDescent="0.2">
      <c r="A97" s="103"/>
      <c r="B97" s="107"/>
      <c r="C97" s="107"/>
      <c r="D97" s="107"/>
      <c r="E97" s="107"/>
      <c r="F97" s="107"/>
      <c r="G97" s="107"/>
      <c r="H97" s="107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</row>
    <row r="98" spans="1:38" x14ac:dyDescent="0.2">
      <c r="A98" s="103"/>
      <c r="B98" s="107"/>
      <c r="C98" s="107"/>
      <c r="D98" s="107"/>
      <c r="E98" s="107"/>
      <c r="F98" s="107"/>
      <c r="G98" s="107"/>
      <c r="H98" s="107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</row>
    <row r="99" spans="1:38" x14ac:dyDescent="0.2">
      <c r="A99" s="103"/>
      <c r="B99" s="107"/>
      <c r="C99" s="107"/>
      <c r="D99" s="107"/>
      <c r="E99" s="107"/>
      <c r="F99" s="107"/>
      <c r="G99" s="107"/>
      <c r="H99" s="107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</row>
    <row r="100" spans="1:38" x14ac:dyDescent="0.2">
      <c r="A100" s="103"/>
      <c r="B100" s="107"/>
      <c r="C100" s="107"/>
      <c r="D100" s="107"/>
      <c r="E100" s="107"/>
      <c r="F100" s="107"/>
      <c r="G100" s="107"/>
      <c r="H100" s="107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</row>
    <row r="101" spans="1:38" x14ac:dyDescent="0.2">
      <c r="A101" s="103"/>
      <c r="B101" s="107"/>
      <c r="C101" s="107"/>
      <c r="D101" s="107"/>
      <c r="E101" s="107"/>
      <c r="F101" s="107"/>
      <c r="G101" s="107"/>
      <c r="H101" s="107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</row>
    <row r="102" spans="1:38" x14ac:dyDescent="0.2">
      <c r="A102" s="103"/>
      <c r="B102" s="107"/>
      <c r="C102" s="107"/>
      <c r="D102" s="107"/>
      <c r="E102" s="107"/>
      <c r="F102" s="107"/>
      <c r="G102" s="107"/>
      <c r="H102" s="107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</row>
    <row r="103" spans="1:38" x14ac:dyDescent="0.2">
      <c r="A103" s="103"/>
      <c r="B103" s="107"/>
      <c r="C103" s="107"/>
      <c r="D103" s="107"/>
      <c r="E103" s="107"/>
      <c r="F103" s="107"/>
      <c r="G103" s="107"/>
      <c r="H103" s="107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</row>
    <row r="104" spans="1:38" x14ac:dyDescent="0.2">
      <c r="A104" s="103"/>
      <c r="B104" s="107"/>
      <c r="C104" s="107"/>
      <c r="D104" s="107"/>
      <c r="E104" s="107"/>
      <c r="F104" s="107"/>
      <c r="G104" s="107"/>
      <c r="H104" s="107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</row>
    <row r="105" spans="1:38" x14ac:dyDescent="0.2">
      <c r="A105" s="103"/>
      <c r="B105" s="107"/>
      <c r="C105" s="107"/>
      <c r="D105" s="107"/>
      <c r="E105" s="107"/>
      <c r="F105" s="107"/>
      <c r="G105" s="107"/>
      <c r="H105" s="107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</row>
    <row r="106" spans="1:38" x14ac:dyDescent="0.2">
      <c r="A106" s="103"/>
      <c r="B106" s="107"/>
      <c r="C106" s="107"/>
      <c r="D106" s="107"/>
      <c r="E106" s="107"/>
      <c r="F106" s="107"/>
      <c r="G106" s="107"/>
      <c r="H106" s="107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</row>
    <row r="107" spans="1:38" x14ac:dyDescent="0.2">
      <c r="A107" s="103"/>
      <c r="B107" s="107"/>
      <c r="C107" s="107"/>
      <c r="D107" s="107"/>
      <c r="E107" s="107"/>
      <c r="F107" s="107"/>
      <c r="G107" s="107"/>
      <c r="H107" s="107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</row>
    <row r="108" spans="1:38" x14ac:dyDescent="0.2">
      <c r="A108" s="103"/>
      <c r="B108" s="107"/>
      <c r="C108" s="107"/>
      <c r="D108" s="107"/>
      <c r="E108" s="107"/>
      <c r="F108" s="107"/>
      <c r="G108" s="107"/>
      <c r="H108" s="107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</row>
    <row r="109" spans="1:38" x14ac:dyDescent="0.2">
      <c r="A109" s="103"/>
      <c r="B109" s="107"/>
      <c r="C109" s="107"/>
      <c r="D109" s="107"/>
      <c r="E109" s="107"/>
      <c r="F109" s="107"/>
      <c r="G109" s="107"/>
      <c r="H109" s="107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</row>
    <row r="110" spans="1:38" x14ac:dyDescent="0.2">
      <c r="A110" s="103"/>
      <c r="B110" s="107"/>
      <c r="C110" s="107"/>
      <c r="D110" s="107"/>
      <c r="E110" s="107"/>
      <c r="F110" s="107"/>
      <c r="G110" s="107"/>
      <c r="H110" s="107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</row>
  </sheetData>
  <sheetProtection algorithmName="SHA-512" hashValue="lurhJ5qeyKWJrmnzlQovqJlzuWa4JalclKWsx2EptR0IWrBo7TVQXKu5HWn9s+NIyeq6YvGnSL6LGCXvWpq5QA==" saltValue="cHD5T6D9LXJ0jdOWC3+JQQ==" spinCount="100000" sheet="1" objects="1" scenarios="1"/>
  <mergeCells count="18">
    <mergeCell ref="C6:E6"/>
    <mergeCell ref="B11:C12"/>
    <mergeCell ref="D11:E12"/>
    <mergeCell ref="F11:G12"/>
    <mergeCell ref="D22:D23"/>
    <mergeCell ref="E22:E23"/>
    <mergeCell ref="F26:F28"/>
    <mergeCell ref="G26:G28"/>
    <mergeCell ref="H11:H12"/>
    <mergeCell ref="F13:F16"/>
    <mergeCell ref="G13:G16"/>
    <mergeCell ref="H13:H28"/>
    <mergeCell ref="D14:D15"/>
    <mergeCell ref="E14:E15"/>
    <mergeCell ref="F17:F25"/>
    <mergeCell ref="G17:G25"/>
    <mergeCell ref="D18:D20"/>
    <mergeCell ref="E18:E20"/>
  </mergeCells>
  <conditionalFormatting sqref="C13:C28 E13:E28 G13:G20 G26:G28 H13:H15">
    <cfRule type="expression" dxfId="2" priority="1" stopIfTrue="1">
      <formula>NOT(ISERROR(SEARCH("KLASSAD",C13)))</formula>
    </cfRule>
    <cfRule type="expression" dxfId="1" priority="2" stopIfTrue="1">
      <formula>NOT(ISERROR(SEARCH("BRONS",C13)))</formula>
    </cfRule>
    <cfRule type="expression" dxfId="0" priority="3" stopIfTrue="1">
      <formula>NOT(ISERROR(SEARCH("GULD",C13)))</formula>
    </cfRule>
  </conditionalFormatting>
  <dataValidations count="1">
    <dataValidation type="list" showErrorMessage="1" errorTitle="Fel inmatning" error="Endast klass A-D är giltiga!_x000a__x000a_Skriv med VERSALER" sqref="C13:C28 IY13:IY28 SU13:SU28 ACQ13:ACQ28 AMM13:AMM28 AWI13:AWI28 BGE13:BGE28 BQA13:BQA28 BZW13:BZW28 CJS13:CJS28 CTO13:CTO28 DDK13:DDK28 DNG13:DNG28 DXC13:DXC28 EGY13:EGY28 EQU13:EQU28 FAQ13:FAQ28 FKM13:FKM28 FUI13:FUI28 GEE13:GEE28 GOA13:GOA28 GXW13:GXW28 HHS13:HHS28 HRO13:HRO28 IBK13:IBK28 ILG13:ILG28 IVC13:IVC28 JEY13:JEY28 JOU13:JOU28 JYQ13:JYQ28 KIM13:KIM28 KSI13:KSI28 LCE13:LCE28 LMA13:LMA28 LVW13:LVW28 MFS13:MFS28 MPO13:MPO28 MZK13:MZK28 NJG13:NJG28 NTC13:NTC28 OCY13:OCY28 OMU13:OMU28 OWQ13:OWQ28 PGM13:PGM28 PQI13:PQI28 QAE13:QAE28 QKA13:QKA28 QTW13:QTW28 RDS13:RDS28 RNO13:RNO28 RXK13:RXK28 SHG13:SHG28 SRC13:SRC28 TAY13:TAY28 TKU13:TKU28 TUQ13:TUQ28 UEM13:UEM28 UOI13:UOI28 UYE13:UYE28 VIA13:VIA28 VRW13:VRW28 WBS13:WBS28 WLO13:WLO28 WVK13:WVK28 C65549:C65564 IY65549:IY65564 SU65549:SU65564 ACQ65549:ACQ65564 AMM65549:AMM65564 AWI65549:AWI65564 BGE65549:BGE65564 BQA65549:BQA65564 BZW65549:BZW65564 CJS65549:CJS65564 CTO65549:CTO65564 DDK65549:DDK65564 DNG65549:DNG65564 DXC65549:DXC65564 EGY65549:EGY65564 EQU65549:EQU65564 FAQ65549:FAQ65564 FKM65549:FKM65564 FUI65549:FUI65564 GEE65549:GEE65564 GOA65549:GOA65564 GXW65549:GXW65564 HHS65549:HHS65564 HRO65549:HRO65564 IBK65549:IBK65564 ILG65549:ILG65564 IVC65549:IVC65564 JEY65549:JEY65564 JOU65549:JOU65564 JYQ65549:JYQ65564 KIM65549:KIM65564 KSI65549:KSI65564 LCE65549:LCE65564 LMA65549:LMA65564 LVW65549:LVW65564 MFS65549:MFS65564 MPO65549:MPO65564 MZK65549:MZK65564 NJG65549:NJG65564 NTC65549:NTC65564 OCY65549:OCY65564 OMU65549:OMU65564 OWQ65549:OWQ65564 PGM65549:PGM65564 PQI65549:PQI65564 QAE65549:QAE65564 QKA65549:QKA65564 QTW65549:QTW65564 RDS65549:RDS65564 RNO65549:RNO65564 RXK65549:RXK65564 SHG65549:SHG65564 SRC65549:SRC65564 TAY65549:TAY65564 TKU65549:TKU65564 TUQ65549:TUQ65564 UEM65549:UEM65564 UOI65549:UOI65564 UYE65549:UYE65564 VIA65549:VIA65564 VRW65549:VRW65564 WBS65549:WBS65564 WLO65549:WLO65564 WVK65549:WVK65564 C131085:C131100 IY131085:IY131100 SU131085:SU131100 ACQ131085:ACQ131100 AMM131085:AMM131100 AWI131085:AWI131100 BGE131085:BGE131100 BQA131085:BQA131100 BZW131085:BZW131100 CJS131085:CJS131100 CTO131085:CTO131100 DDK131085:DDK131100 DNG131085:DNG131100 DXC131085:DXC131100 EGY131085:EGY131100 EQU131085:EQU131100 FAQ131085:FAQ131100 FKM131085:FKM131100 FUI131085:FUI131100 GEE131085:GEE131100 GOA131085:GOA131100 GXW131085:GXW131100 HHS131085:HHS131100 HRO131085:HRO131100 IBK131085:IBK131100 ILG131085:ILG131100 IVC131085:IVC131100 JEY131085:JEY131100 JOU131085:JOU131100 JYQ131085:JYQ131100 KIM131085:KIM131100 KSI131085:KSI131100 LCE131085:LCE131100 LMA131085:LMA131100 LVW131085:LVW131100 MFS131085:MFS131100 MPO131085:MPO131100 MZK131085:MZK131100 NJG131085:NJG131100 NTC131085:NTC131100 OCY131085:OCY131100 OMU131085:OMU131100 OWQ131085:OWQ131100 PGM131085:PGM131100 PQI131085:PQI131100 QAE131085:QAE131100 QKA131085:QKA131100 QTW131085:QTW131100 RDS131085:RDS131100 RNO131085:RNO131100 RXK131085:RXK131100 SHG131085:SHG131100 SRC131085:SRC131100 TAY131085:TAY131100 TKU131085:TKU131100 TUQ131085:TUQ131100 UEM131085:UEM131100 UOI131085:UOI131100 UYE131085:UYE131100 VIA131085:VIA131100 VRW131085:VRW131100 WBS131085:WBS131100 WLO131085:WLO131100 WVK131085:WVK131100 C196621:C196636 IY196621:IY196636 SU196621:SU196636 ACQ196621:ACQ196636 AMM196621:AMM196636 AWI196621:AWI196636 BGE196621:BGE196636 BQA196621:BQA196636 BZW196621:BZW196636 CJS196621:CJS196636 CTO196621:CTO196636 DDK196621:DDK196636 DNG196621:DNG196636 DXC196621:DXC196636 EGY196621:EGY196636 EQU196621:EQU196636 FAQ196621:FAQ196636 FKM196621:FKM196636 FUI196621:FUI196636 GEE196621:GEE196636 GOA196621:GOA196636 GXW196621:GXW196636 HHS196621:HHS196636 HRO196621:HRO196636 IBK196621:IBK196636 ILG196621:ILG196636 IVC196621:IVC196636 JEY196621:JEY196636 JOU196621:JOU196636 JYQ196621:JYQ196636 KIM196621:KIM196636 KSI196621:KSI196636 LCE196621:LCE196636 LMA196621:LMA196636 LVW196621:LVW196636 MFS196621:MFS196636 MPO196621:MPO196636 MZK196621:MZK196636 NJG196621:NJG196636 NTC196621:NTC196636 OCY196621:OCY196636 OMU196621:OMU196636 OWQ196621:OWQ196636 PGM196621:PGM196636 PQI196621:PQI196636 QAE196621:QAE196636 QKA196621:QKA196636 QTW196621:QTW196636 RDS196621:RDS196636 RNO196621:RNO196636 RXK196621:RXK196636 SHG196621:SHG196636 SRC196621:SRC196636 TAY196621:TAY196636 TKU196621:TKU196636 TUQ196621:TUQ196636 UEM196621:UEM196636 UOI196621:UOI196636 UYE196621:UYE196636 VIA196621:VIA196636 VRW196621:VRW196636 WBS196621:WBS196636 WLO196621:WLO196636 WVK196621:WVK196636 C262157:C262172 IY262157:IY262172 SU262157:SU262172 ACQ262157:ACQ262172 AMM262157:AMM262172 AWI262157:AWI262172 BGE262157:BGE262172 BQA262157:BQA262172 BZW262157:BZW262172 CJS262157:CJS262172 CTO262157:CTO262172 DDK262157:DDK262172 DNG262157:DNG262172 DXC262157:DXC262172 EGY262157:EGY262172 EQU262157:EQU262172 FAQ262157:FAQ262172 FKM262157:FKM262172 FUI262157:FUI262172 GEE262157:GEE262172 GOA262157:GOA262172 GXW262157:GXW262172 HHS262157:HHS262172 HRO262157:HRO262172 IBK262157:IBK262172 ILG262157:ILG262172 IVC262157:IVC262172 JEY262157:JEY262172 JOU262157:JOU262172 JYQ262157:JYQ262172 KIM262157:KIM262172 KSI262157:KSI262172 LCE262157:LCE262172 LMA262157:LMA262172 LVW262157:LVW262172 MFS262157:MFS262172 MPO262157:MPO262172 MZK262157:MZK262172 NJG262157:NJG262172 NTC262157:NTC262172 OCY262157:OCY262172 OMU262157:OMU262172 OWQ262157:OWQ262172 PGM262157:PGM262172 PQI262157:PQI262172 QAE262157:QAE262172 QKA262157:QKA262172 QTW262157:QTW262172 RDS262157:RDS262172 RNO262157:RNO262172 RXK262157:RXK262172 SHG262157:SHG262172 SRC262157:SRC262172 TAY262157:TAY262172 TKU262157:TKU262172 TUQ262157:TUQ262172 UEM262157:UEM262172 UOI262157:UOI262172 UYE262157:UYE262172 VIA262157:VIA262172 VRW262157:VRW262172 WBS262157:WBS262172 WLO262157:WLO262172 WVK262157:WVK262172 C327693:C327708 IY327693:IY327708 SU327693:SU327708 ACQ327693:ACQ327708 AMM327693:AMM327708 AWI327693:AWI327708 BGE327693:BGE327708 BQA327693:BQA327708 BZW327693:BZW327708 CJS327693:CJS327708 CTO327693:CTO327708 DDK327693:DDK327708 DNG327693:DNG327708 DXC327693:DXC327708 EGY327693:EGY327708 EQU327693:EQU327708 FAQ327693:FAQ327708 FKM327693:FKM327708 FUI327693:FUI327708 GEE327693:GEE327708 GOA327693:GOA327708 GXW327693:GXW327708 HHS327693:HHS327708 HRO327693:HRO327708 IBK327693:IBK327708 ILG327693:ILG327708 IVC327693:IVC327708 JEY327693:JEY327708 JOU327693:JOU327708 JYQ327693:JYQ327708 KIM327693:KIM327708 KSI327693:KSI327708 LCE327693:LCE327708 LMA327693:LMA327708 LVW327693:LVW327708 MFS327693:MFS327708 MPO327693:MPO327708 MZK327693:MZK327708 NJG327693:NJG327708 NTC327693:NTC327708 OCY327693:OCY327708 OMU327693:OMU327708 OWQ327693:OWQ327708 PGM327693:PGM327708 PQI327693:PQI327708 QAE327693:QAE327708 QKA327693:QKA327708 QTW327693:QTW327708 RDS327693:RDS327708 RNO327693:RNO327708 RXK327693:RXK327708 SHG327693:SHG327708 SRC327693:SRC327708 TAY327693:TAY327708 TKU327693:TKU327708 TUQ327693:TUQ327708 UEM327693:UEM327708 UOI327693:UOI327708 UYE327693:UYE327708 VIA327693:VIA327708 VRW327693:VRW327708 WBS327693:WBS327708 WLO327693:WLO327708 WVK327693:WVK327708 C393229:C393244 IY393229:IY393244 SU393229:SU393244 ACQ393229:ACQ393244 AMM393229:AMM393244 AWI393229:AWI393244 BGE393229:BGE393244 BQA393229:BQA393244 BZW393229:BZW393244 CJS393229:CJS393244 CTO393229:CTO393244 DDK393229:DDK393244 DNG393229:DNG393244 DXC393229:DXC393244 EGY393229:EGY393244 EQU393229:EQU393244 FAQ393229:FAQ393244 FKM393229:FKM393244 FUI393229:FUI393244 GEE393229:GEE393244 GOA393229:GOA393244 GXW393229:GXW393244 HHS393229:HHS393244 HRO393229:HRO393244 IBK393229:IBK393244 ILG393229:ILG393244 IVC393229:IVC393244 JEY393229:JEY393244 JOU393229:JOU393244 JYQ393229:JYQ393244 KIM393229:KIM393244 KSI393229:KSI393244 LCE393229:LCE393244 LMA393229:LMA393244 LVW393229:LVW393244 MFS393229:MFS393244 MPO393229:MPO393244 MZK393229:MZK393244 NJG393229:NJG393244 NTC393229:NTC393244 OCY393229:OCY393244 OMU393229:OMU393244 OWQ393229:OWQ393244 PGM393229:PGM393244 PQI393229:PQI393244 QAE393229:QAE393244 QKA393229:QKA393244 QTW393229:QTW393244 RDS393229:RDS393244 RNO393229:RNO393244 RXK393229:RXK393244 SHG393229:SHG393244 SRC393229:SRC393244 TAY393229:TAY393244 TKU393229:TKU393244 TUQ393229:TUQ393244 UEM393229:UEM393244 UOI393229:UOI393244 UYE393229:UYE393244 VIA393229:VIA393244 VRW393229:VRW393244 WBS393229:WBS393244 WLO393229:WLO393244 WVK393229:WVK393244 C458765:C458780 IY458765:IY458780 SU458765:SU458780 ACQ458765:ACQ458780 AMM458765:AMM458780 AWI458765:AWI458780 BGE458765:BGE458780 BQA458765:BQA458780 BZW458765:BZW458780 CJS458765:CJS458780 CTO458765:CTO458780 DDK458765:DDK458780 DNG458765:DNG458780 DXC458765:DXC458780 EGY458765:EGY458780 EQU458765:EQU458780 FAQ458765:FAQ458780 FKM458765:FKM458780 FUI458765:FUI458780 GEE458765:GEE458780 GOA458765:GOA458780 GXW458765:GXW458780 HHS458765:HHS458780 HRO458765:HRO458780 IBK458765:IBK458780 ILG458765:ILG458780 IVC458765:IVC458780 JEY458765:JEY458780 JOU458765:JOU458780 JYQ458765:JYQ458780 KIM458765:KIM458780 KSI458765:KSI458780 LCE458765:LCE458780 LMA458765:LMA458780 LVW458765:LVW458780 MFS458765:MFS458780 MPO458765:MPO458780 MZK458765:MZK458780 NJG458765:NJG458780 NTC458765:NTC458780 OCY458765:OCY458780 OMU458765:OMU458780 OWQ458765:OWQ458780 PGM458765:PGM458780 PQI458765:PQI458780 QAE458765:QAE458780 QKA458765:QKA458780 QTW458765:QTW458780 RDS458765:RDS458780 RNO458765:RNO458780 RXK458765:RXK458780 SHG458765:SHG458780 SRC458765:SRC458780 TAY458765:TAY458780 TKU458765:TKU458780 TUQ458765:TUQ458780 UEM458765:UEM458780 UOI458765:UOI458780 UYE458765:UYE458780 VIA458765:VIA458780 VRW458765:VRW458780 WBS458765:WBS458780 WLO458765:WLO458780 WVK458765:WVK458780 C524301:C524316 IY524301:IY524316 SU524301:SU524316 ACQ524301:ACQ524316 AMM524301:AMM524316 AWI524301:AWI524316 BGE524301:BGE524316 BQA524301:BQA524316 BZW524301:BZW524316 CJS524301:CJS524316 CTO524301:CTO524316 DDK524301:DDK524316 DNG524301:DNG524316 DXC524301:DXC524316 EGY524301:EGY524316 EQU524301:EQU524316 FAQ524301:FAQ524316 FKM524301:FKM524316 FUI524301:FUI524316 GEE524301:GEE524316 GOA524301:GOA524316 GXW524301:GXW524316 HHS524301:HHS524316 HRO524301:HRO524316 IBK524301:IBK524316 ILG524301:ILG524316 IVC524301:IVC524316 JEY524301:JEY524316 JOU524301:JOU524316 JYQ524301:JYQ524316 KIM524301:KIM524316 KSI524301:KSI524316 LCE524301:LCE524316 LMA524301:LMA524316 LVW524301:LVW524316 MFS524301:MFS524316 MPO524301:MPO524316 MZK524301:MZK524316 NJG524301:NJG524316 NTC524301:NTC524316 OCY524301:OCY524316 OMU524301:OMU524316 OWQ524301:OWQ524316 PGM524301:PGM524316 PQI524301:PQI524316 QAE524301:QAE524316 QKA524301:QKA524316 QTW524301:QTW524316 RDS524301:RDS524316 RNO524301:RNO524316 RXK524301:RXK524316 SHG524301:SHG524316 SRC524301:SRC524316 TAY524301:TAY524316 TKU524301:TKU524316 TUQ524301:TUQ524316 UEM524301:UEM524316 UOI524301:UOI524316 UYE524301:UYE524316 VIA524301:VIA524316 VRW524301:VRW524316 WBS524301:WBS524316 WLO524301:WLO524316 WVK524301:WVK524316 C589837:C589852 IY589837:IY589852 SU589837:SU589852 ACQ589837:ACQ589852 AMM589837:AMM589852 AWI589837:AWI589852 BGE589837:BGE589852 BQA589837:BQA589852 BZW589837:BZW589852 CJS589837:CJS589852 CTO589837:CTO589852 DDK589837:DDK589852 DNG589837:DNG589852 DXC589837:DXC589852 EGY589837:EGY589852 EQU589837:EQU589852 FAQ589837:FAQ589852 FKM589837:FKM589852 FUI589837:FUI589852 GEE589837:GEE589852 GOA589837:GOA589852 GXW589837:GXW589852 HHS589837:HHS589852 HRO589837:HRO589852 IBK589837:IBK589852 ILG589837:ILG589852 IVC589837:IVC589852 JEY589837:JEY589852 JOU589837:JOU589852 JYQ589837:JYQ589852 KIM589837:KIM589852 KSI589837:KSI589852 LCE589837:LCE589852 LMA589837:LMA589852 LVW589837:LVW589852 MFS589837:MFS589852 MPO589837:MPO589852 MZK589837:MZK589852 NJG589837:NJG589852 NTC589837:NTC589852 OCY589837:OCY589852 OMU589837:OMU589852 OWQ589837:OWQ589852 PGM589837:PGM589852 PQI589837:PQI589852 QAE589837:QAE589852 QKA589837:QKA589852 QTW589837:QTW589852 RDS589837:RDS589852 RNO589837:RNO589852 RXK589837:RXK589852 SHG589837:SHG589852 SRC589837:SRC589852 TAY589837:TAY589852 TKU589837:TKU589852 TUQ589837:TUQ589852 UEM589837:UEM589852 UOI589837:UOI589852 UYE589837:UYE589852 VIA589837:VIA589852 VRW589837:VRW589852 WBS589837:WBS589852 WLO589837:WLO589852 WVK589837:WVK589852 C655373:C655388 IY655373:IY655388 SU655373:SU655388 ACQ655373:ACQ655388 AMM655373:AMM655388 AWI655373:AWI655388 BGE655373:BGE655388 BQA655373:BQA655388 BZW655373:BZW655388 CJS655373:CJS655388 CTO655373:CTO655388 DDK655373:DDK655388 DNG655373:DNG655388 DXC655373:DXC655388 EGY655373:EGY655388 EQU655373:EQU655388 FAQ655373:FAQ655388 FKM655373:FKM655388 FUI655373:FUI655388 GEE655373:GEE655388 GOA655373:GOA655388 GXW655373:GXW655388 HHS655373:HHS655388 HRO655373:HRO655388 IBK655373:IBK655388 ILG655373:ILG655388 IVC655373:IVC655388 JEY655373:JEY655388 JOU655373:JOU655388 JYQ655373:JYQ655388 KIM655373:KIM655388 KSI655373:KSI655388 LCE655373:LCE655388 LMA655373:LMA655388 LVW655373:LVW655388 MFS655373:MFS655388 MPO655373:MPO655388 MZK655373:MZK655388 NJG655373:NJG655388 NTC655373:NTC655388 OCY655373:OCY655388 OMU655373:OMU655388 OWQ655373:OWQ655388 PGM655373:PGM655388 PQI655373:PQI655388 QAE655373:QAE655388 QKA655373:QKA655388 QTW655373:QTW655388 RDS655373:RDS655388 RNO655373:RNO655388 RXK655373:RXK655388 SHG655373:SHG655388 SRC655373:SRC655388 TAY655373:TAY655388 TKU655373:TKU655388 TUQ655373:TUQ655388 UEM655373:UEM655388 UOI655373:UOI655388 UYE655373:UYE655388 VIA655373:VIA655388 VRW655373:VRW655388 WBS655373:WBS655388 WLO655373:WLO655388 WVK655373:WVK655388 C720909:C720924 IY720909:IY720924 SU720909:SU720924 ACQ720909:ACQ720924 AMM720909:AMM720924 AWI720909:AWI720924 BGE720909:BGE720924 BQA720909:BQA720924 BZW720909:BZW720924 CJS720909:CJS720924 CTO720909:CTO720924 DDK720909:DDK720924 DNG720909:DNG720924 DXC720909:DXC720924 EGY720909:EGY720924 EQU720909:EQU720924 FAQ720909:FAQ720924 FKM720909:FKM720924 FUI720909:FUI720924 GEE720909:GEE720924 GOA720909:GOA720924 GXW720909:GXW720924 HHS720909:HHS720924 HRO720909:HRO720924 IBK720909:IBK720924 ILG720909:ILG720924 IVC720909:IVC720924 JEY720909:JEY720924 JOU720909:JOU720924 JYQ720909:JYQ720924 KIM720909:KIM720924 KSI720909:KSI720924 LCE720909:LCE720924 LMA720909:LMA720924 LVW720909:LVW720924 MFS720909:MFS720924 MPO720909:MPO720924 MZK720909:MZK720924 NJG720909:NJG720924 NTC720909:NTC720924 OCY720909:OCY720924 OMU720909:OMU720924 OWQ720909:OWQ720924 PGM720909:PGM720924 PQI720909:PQI720924 QAE720909:QAE720924 QKA720909:QKA720924 QTW720909:QTW720924 RDS720909:RDS720924 RNO720909:RNO720924 RXK720909:RXK720924 SHG720909:SHG720924 SRC720909:SRC720924 TAY720909:TAY720924 TKU720909:TKU720924 TUQ720909:TUQ720924 UEM720909:UEM720924 UOI720909:UOI720924 UYE720909:UYE720924 VIA720909:VIA720924 VRW720909:VRW720924 WBS720909:WBS720924 WLO720909:WLO720924 WVK720909:WVK720924 C786445:C786460 IY786445:IY786460 SU786445:SU786460 ACQ786445:ACQ786460 AMM786445:AMM786460 AWI786445:AWI786460 BGE786445:BGE786460 BQA786445:BQA786460 BZW786445:BZW786460 CJS786445:CJS786460 CTO786445:CTO786460 DDK786445:DDK786460 DNG786445:DNG786460 DXC786445:DXC786460 EGY786445:EGY786460 EQU786445:EQU786460 FAQ786445:FAQ786460 FKM786445:FKM786460 FUI786445:FUI786460 GEE786445:GEE786460 GOA786445:GOA786460 GXW786445:GXW786460 HHS786445:HHS786460 HRO786445:HRO786460 IBK786445:IBK786460 ILG786445:ILG786460 IVC786445:IVC786460 JEY786445:JEY786460 JOU786445:JOU786460 JYQ786445:JYQ786460 KIM786445:KIM786460 KSI786445:KSI786460 LCE786445:LCE786460 LMA786445:LMA786460 LVW786445:LVW786460 MFS786445:MFS786460 MPO786445:MPO786460 MZK786445:MZK786460 NJG786445:NJG786460 NTC786445:NTC786460 OCY786445:OCY786460 OMU786445:OMU786460 OWQ786445:OWQ786460 PGM786445:PGM786460 PQI786445:PQI786460 QAE786445:QAE786460 QKA786445:QKA786460 QTW786445:QTW786460 RDS786445:RDS786460 RNO786445:RNO786460 RXK786445:RXK786460 SHG786445:SHG786460 SRC786445:SRC786460 TAY786445:TAY786460 TKU786445:TKU786460 TUQ786445:TUQ786460 UEM786445:UEM786460 UOI786445:UOI786460 UYE786445:UYE786460 VIA786445:VIA786460 VRW786445:VRW786460 WBS786445:WBS786460 WLO786445:WLO786460 WVK786445:WVK786460 C851981:C851996 IY851981:IY851996 SU851981:SU851996 ACQ851981:ACQ851996 AMM851981:AMM851996 AWI851981:AWI851996 BGE851981:BGE851996 BQA851981:BQA851996 BZW851981:BZW851996 CJS851981:CJS851996 CTO851981:CTO851996 DDK851981:DDK851996 DNG851981:DNG851996 DXC851981:DXC851996 EGY851981:EGY851996 EQU851981:EQU851996 FAQ851981:FAQ851996 FKM851981:FKM851996 FUI851981:FUI851996 GEE851981:GEE851996 GOA851981:GOA851996 GXW851981:GXW851996 HHS851981:HHS851996 HRO851981:HRO851996 IBK851981:IBK851996 ILG851981:ILG851996 IVC851981:IVC851996 JEY851981:JEY851996 JOU851981:JOU851996 JYQ851981:JYQ851996 KIM851981:KIM851996 KSI851981:KSI851996 LCE851981:LCE851996 LMA851981:LMA851996 LVW851981:LVW851996 MFS851981:MFS851996 MPO851981:MPO851996 MZK851981:MZK851996 NJG851981:NJG851996 NTC851981:NTC851996 OCY851981:OCY851996 OMU851981:OMU851996 OWQ851981:OWQ851996 PGM851981:PGM851996 PQI851981:PQI851996 QAE851981:QAE851996 QKA851981:QKA851996 QTW851981:QTW851996 RDS851981:RDS851996 RNO851981:RNO851996 RXK851981:RXK851996 SHG851981:SHG851996 SRC851981:SRC851996 TAY851981:TAY851996 TKU851981:TKU851996 TUQ851981:TUQ851996 UEM851981:UEM851996 UOI851981:UOI851996 UYE851981:UYE851996 VIA851981:VIA851996 VRW851981:VRW851996 WBS851981:WBS851996 WLO851981:WLO851996 WVK851981:WVK851996 C917517:C917532 IY917517:IY917532 SU917517:SU917532 ACQ917517:ACQ917532 AMM917517:AMM917532 AWI917517:AWI917532 BGE917517:BGE917532 BQA917517:BQA917532 BZW917517:BZW917532 CJS917517:CJS917532 CTO917517:CTO917532 DDK917517:DDK917532 DNG917517:DNG917532 DXC917517:DXC917532 EGY917517:EGY917532 EQU917517:EQU917532 FAQ917517:FAQ917532 FKM917517:FKM917532 FUI917517:FUI917532 GEE917517:GEE917532 GOA917517:GOA917532 GXW917517:GXW917532 HHS917517:HHS917532 HRO917517:HRO917532 IBK917517:IBK917532 ILG917517:ILG917532 IVC917517:IVC917532 JEY917517:JEY917532 JOU917517:JOU917532 JYQ917517:JYQ917532 KIM917517:KIM917532 KSI917517:KSI917532 LCE917517:LCE917532 LMA917517:LMA917532 LVW917517:LVW917532 MFS917517:MFS917532 MPO917517:MPO917532 MZK917517:MZK917532 NJG917517:NJG917532 NTC917517:NTC917532 OCY917517:OCY917532 OMU917517:OMU917532 OWQ917517:OWQ917532 PGM917517:PGM917532 PQI917517:PQI917532 QAE917517:QAE917532 QKA917517:QKA917532 QTW917517:QTW917532 RDS917517:RDS917532 RNO917517:RNO917532 RXK917517:RXK917532 SHG917517:SHG917532 SRC917517:SRC917532 TAY917517:TAY917532 TKU917517:TKU917532 TUQ917517:TUQ917532 UEM917517:UEM917532 UOI917517:UOI917532 UYE917517:UYE917532 VIA917517:VIA917532 VRW917517:VRW917532 WBS917517:WBS917532 WLO917517:WLO917532 WVK917517:WVK917532 C983053:C983068 IY983053:IY983068 SU983053:SU983068 ACQ983053:ACQ983068 AMM983053:AMM983068 AWI983053:AWI983068 BGE983053:BGE983068 BQA983053:BQA983068 BZW983053:BZW983068 CJS983053:CJS983068 CTO983053:CTO983068 DDK983053:DDK983068 DNG983053:DNG983068 DXC983053:DXC983068 EGY983053:EGY983068 EQU983053:EQU983068 FAQ983053:FAQ983068 FKM983053:FKM983068 FUI983053:FUI983068 GEE983053:GEE983068 GOA983053:GOA983068 GXW983053:GXW983068 HHS983053:HHS983068 HRO983053:HRO983068 IBK983053:IBK983068 ILG983053:ILG983068 IVC983053:IVC983068 JEY983053:JEY983068 JOU983053:JOU983068 JYQ983053:JYQ983068 KIM983053:KIM983068 KSI983053:KSI983068 LCE983053:LCE983068 LMA983053:LMA983068 LVW983053:LVW983068 MFS983053:MFS983068 MPO983053:MPO983068 MZK983053:MZK983068 NJG983053:NJG983068 NTC983053:NTC983068 OCY983053:OCY983068 OMU983053:OMU983068 OWQ983053:OWQ983068 PGM983053:PGM983068 PQI983053:PQI983068 QAE983053:QAE983068 QKA983053:QKA983068 QTW983053:QTW983068 RDS983053:RDS983068 RNO983053:RNO983068 RXK983053:RXK983068 SHG983053:SHG983068 SRC983053:SRC983068 TAY983053:TAY983068 TKU983053:TKU983068 TUQ983053:TUQ983068 UEM983053:UEM983068 UOI983053:UOI983068 UYE983053:UYE983068 VIA983053:VIA983068 VRW983053:VRW983068 WBS983053:WBS983068 WLO983053:WLO983068 WVK983053:WVK983068">
      <formula1>$AC$7:$AC$10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Försättsblad</vt:lpstr>
      <vt:lpstr>Nyprod 2.0</vt:lpstr>
      <vt:lpstr>Nyprod 2.1 och 2.2</vt:lpstr>
      <vt:lpstr>Bef byggnad 2.0, 2.1 och 2.2</vt:lpstr>
      <vt:lpstr>Ombyggnad 2.0, 2.1 och 2.2</vt:lpstr>
    </vt:vector>
  </TitlesOfParts>
  <Company>Bengt Dahlgren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Jonas Lind</cp:lastModifiedBy>
  <cp:lastPrinted>2012-01-26T08:13:40Z</cp:lastPrinted>
  <dcterms:created xsi:type="dcterms:W3CDTF">2010-02-28T13:27:26Z</dcterms:created>
  <dcterms:modified xsi:type="dcterms:W3CDTF">2015-02-13T12:53:15Z</dcterms:modified>
</cp:coreProperties>
</file>