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bc.sharepoint.com/sites/Certifiering/Miljbyggnad/Projekt &amp; Utveckling/- Projekt - 4.0 - Miljöbyggnad 4.0 - Ny manualgeneration/7_Remiss/Det som ska skickas ut/"/>
    </mc:Choice>
  </mc:AlternateContent>
  <xr:revisionPtr revIDLastSave="571" documentId="8_{AE276A60-8FFE-4498-9CF9-1B3C64538A6A}" xr6:coauthVersionLast="47" xr6:coauthVersionMax="47" xr10:uidLastSave="{20A5A81E-BFA7-46E4-8D3A-6461B3F6F7C0}"/>
  <workbookProtection workbookAlgorithmName="SHA-512" workbookHashValue="kYYWciahoF3nHqkSrJvOuZ1t/iU39NXwSrOYV2F9LWYk4EfL8xDJD9Ipykak49EdNN7C7YnyehYfVxlDNQgqJA==" workbookSaltValue="XlebG9MzYfMk0jhLTmbQLg==" workbookSpinCount="100000" lockStructure="1"/>
  <bookViews>
    <workbookView xWindow="-120" yWindow="-120" windowWidth="51840" windowHeight="21120" xr2:uid="{00000000-000D-0000-FFFF-FFFF00000000}"/>
  </bookViews>
  <sheets>
    <sheet name="Nyproducerad byggnad" sheetId="6" r:id="rId1"/>
  </sheets>
  <definedNames>
    <definedName name="Betyg">'Nyproducerad byggnad'!$D$64:$D$66</definedName>
    <definedName name="Indbetyg">#REF!</definedName>
    <definedName name="Indikatorbetyg" localSheetId="0">'Nyproducerad byggnad'!$AB$11:$AB$13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6" l="1"/>
  <c r="L12" i="6"/>
  <c r="M12" i="6" s="1"/>
  <c r="M23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G31" i="6"/>
  <c r="G55" i="6" s="1"/>
  <c r="L23" i="6"/>
  <c r="G27" i="6" s="1"/>
  <c r="G52" i="6" s="1"/>
  <c r="L22" i="6"/>
  <c r="M22" i="6" s="1"/>
  <c r="L21" i="6"/>
  <c r="M21" i="6" s="1"/>
  <c r="L20" i="6"/>
  <c r="M20" i="6" s="1"/>
  <c r="L19" i="6"/>
  <c r="M18" i="6" s="1"/>
  <c r="L18" i="6"/>
  <c r="L17" i="6"/>
  <c r="M17" i="6" s="1"/>
  <c r="L16" i="6"/>
  <c r="M16" i="6" s="1"/>
  <c r="L15" i="6"/>
  <c r="M15" i="6" s="1"/>
  <c r="L14" i="6"/>
  <c r="M14" i="6" s="1"/>
  <c r="G30" i="6"/>
  <c r="G54" i="6" s="1"/>
  <c r="G32" i="6"/>
  <c r="G56" i="6" s="1"/>
  <c r="G33" i="6"/>
  <c r="G57" i="6" s="1"/>
  <c r="G34" i="6"/>
  <c r="G58" i="6" s="1"/>
  <c r="G35" i="6"/>
  <c r="G59" i="6" s="1"/>
  <c r="Q12" i="6" l="1"/>
  <c r="N17" i="6"/>
  <c r="H19" i="6" s="1"/>
  <c r="Q20" i="6"/>
  <c r="Q23" i="6" s="1"/>
  <c r="Q24" i="6" s="1"/>
  <c r="Q22" i="6"/>
  <c r="Q21" i="6"/>
  <c r="Q39" i="6"/>
  <c r="Q38" i="6"/>
  <c r="Q41" i="6" s="1"/>
  <c r="Q42" i="6" s="1"/>
  <c r="Q40" i="6"/>
  <c r="Q30" i="6"/>
  <c r="Q33" i="6" s="1"/>
  <c r="Q34" i="6" s="1"/>
  <c r="Q32" i="6"/>
  <c r="Q31" i="6"/>
  <c r="Q14" i="6"/>
  <c r="Q13" i="6"/>
  <c r="N18" i="6"/>
  <c r="H20" i="6" s="1"/>
  <c r="G23" i="6"/>
  <c r="M28" i="6" s="1"/>
  <c r="AF22" i="6" s="1"/>
  <c r="G22" i="6"/>
  <c r="G48" i="6" s="1"/>
  <c r="N20" i="6"/>
  <c r="H22" i="6" s="1"/>
  <c r="G15" i="6"/>
  <c r="G47" i="6" s="1"/>
  <c r="N14" i="6"/>
  <c r="H14" i="6" s="1"/>
  <c r="G16" i="6"/>
  <c r="G14" i="6"/>
  <c r="G24" i="6"/>
  <c r="G49" i="6" s="1"/>
  <c r="N21" i="6"/>
  <c r="H24" i="6" s="1"/>
  <c r="N15" i="6"/>
  <c r="H17" i="6" s="1"/>
  <c r="G17" i="6"/>
  <c r="G26" i="6"/>
  <c r="G51" i="6" s="1"/>
  <c r="N22" i="6"/>
  <c r="H25" i="6" s="1"/>
  <c r="G25" i="6"/>
  <c r="G50" i="6" s="1"/>
  <c r="G18" i="6"/>
  <c r="N16" i="6"/>
  <c r="H18" i="6" s="1"/>
  <c r="G28" i="6"/>
  <c r="G53" i="6" s="1"/>
  <c r="N23" i="6"/>
  <c r="H27" i="6" s="1"/>
  <c r="Q15" i="6" l="1"/>
  <c r="Q16" i="6" s="1"/>
  <c r="I12" i="6" s="1"/>
  <c r="N12" i="6"/>
  <c r="H12" i="6" s="1"/>
  <c r="M27" i="6"/>
  <c r="AE22" i="6" s="1"/>
  <c r="M25" i="6"/>
  <c r="G46" i="6"/>
  <c r="M29" i="6" s="1"/>
  <c r="AD22" i="6" s="1"/>
  <c r="M26" i="6"/>
  <c r="O21" i="6"/>
  <c r="I18" i="6" l="1"/>
  <c r="O15" i="6"/>
  <c r="AG22" i="6"/>
  <c r="AG21" i="6"/>
  <c r="I22" i="6"/>
  <c r="M32" i="6"/>
  <c r="O23" i="6"/>
  <c r="I25" i="6"/>
  <c r="O19" i="6" l="1"/>
  <c r="AC21" i="6" s="1"/>
  <c r="G36" i="6"/>
  <c r="AC19" i="6" l="1"/>
  <c r="AC20" i="6"/>
  <c r="AC22" i="6" l="1"/>
  <c r="AC23" i="6" s="1"/>
  <c r="J12" i="6" s="1"/>
  <c r="AC28" i="6" l="1"/>
  <c r="AC27" i="6"/>
</calcChain>
</file>

<file path=xl/sharedStrings.xml><?xml version="1.0" encoding="utf-8"?>
<sst xmlns="http://schemas.openxmlformats.org/spreadsheetml/2006/main" count="98" uniqueCount="66">
  <si>
    <t>Byggnad</t>
  </si>
  <si>
    <t>Energianvändning</t>
  </si>
  <si>
    <t>SILVER</t>
  </si>
  <si>
    <t>GULD</t>
  </si>
  <si>
    <t>BRONS</t>
  </si>
  <si>
    <t>Område</t>
  </si>
  <si>
    <t>Antal BRONS</t>
  </si>
  <si>
    <t>Antal SILVER</t>
  </si>
  <si>
    <t>Antal GULD</t>
  </si>
  <si>
    <t>Byggnadsbetyg</t>
  </si>
  <si>
    <t>Indikator</t>
  </si>
  <si>
    <t>Aspekt</t>
  </si>
  <si>
    <t>Solvärmelast</t>
  </si>
  <si>
    <t>Termiskt klimat vinter</t>
  </si>
  <si>
    <t>Termiskt klimat sommar</t>
  </si>
  <si>
    <t>Kommentar</t>
  </si>
  <si>
    <t>Nyproducerad byggnad</t>
  </si>
  <si>
    <t>Ljud</t>
  </si>
  <si>
    <t>Värmeeffektbehov</t>
  </si>
  <si>
    <t>Klimatpåverkan byggskede</t>
  </si>
  <si>
    <t>Miljöbyggnad 4.0</t>
  </si>
  <si>
    <t>Energi och klimat</t>
  </si>
  <si>
    <t>Inomhusmiljö</t>
  </si>
  <si>
    <t>Utomhusmiljö</t>
  </si>
  <si>
    <t>Klimatriskanalys och klimatanpassning</t>
  </si>
  <si>
    <t>Biologisk mångfald</t>
  </si>
  <si>
    <t>Cirkulärt byggande</t>
  </si>
  <si>
    <t>Byggmaterial; Loggbok, innehåll och emissioner</t>
  </si>
  <si>
    <t>EU-taxonomi</t>
  </si>
  <si>
    <t xml:space="preserve">DNSH 7.1 (1.1) </t>
  </si>
  <si>
    <t>DNSH 7.1 (3.2)</t>
  </si>
  <si>
    <t>DNSH 7.1 (6.1)</t>
  </si>
  <si>
    <t>JA</t>
  </si>
  <si>
    <t>NEJ</t>
  </si>
  <si>
    <t>DNSH 7.1 (5.3)</t>
  </si>
  <si>
    <t>DNSH 7.1 (5.4)</t>
  </si>
  <si>
    <t>DNSH 7.1 (3.1)</t>
  </si>
  <si>
    <t>Områdesbetyg för Energi och klimat</t>
  </si>
  <si>
    <t>Områdesbetyg för Inomhusmiljö</t>
  </si>
  <si>
    <t>Områdesbetyg för Utomhusmiljö</t>
  </si>
  <si>
    <t>Uppfyllnad EU-taxonomi</t>
  </si>
  <si>
    <t>DNSH 7.1 (1.2)</t>
  </si>
  <si>
    <t>DNSH 7.1 (1.3)</t>
  </si>
  <si>
    <t>SC 7.1 (1.1)</t>
  </si>
  <si>
    <t>SC 7.1 (1.3)</t>
  </si>
  <si>
    <t>SC 7.1 (1.2)</t>
  </si>
  <si>
    <t>DNSH 7.1 (2.1)</t>
  </si>
  <si>
    <t>DNSH 7.1 (6.2)</t>
  </si>
  <si>
    <t>DNSH 7.1 (4.2)</t>
  </si>
  <si>
    <t>DNSH 7.1 (4.1)</t>
  </si>
  <si>
    <t>Fukt</t>
  </si>
  <si>
    <t>Områdesbetyg för Cirkulärt byggande</t>
  </si>
  <si>
    <t>SC 7.1 (2.1)</t>
  </si>
  <si>
    <t>Antal NEJ</t>
  </si>
  <si>
    <t>Totalt</t>
  </si>
  <si>
    <t xml:space="preserve">Antal uppfyllda EU-taxonomi kriterier: </t>
  </si>
  <si>
    <t>UPPFYLLS</t>
  </si>
  <si>
    <t>UPPFYLLS EJ</t>
  </si>
  <si>
    <t>Särstående taxonomikriterier</t>
  </si>
  <si>
    <t>Nedanstående kolumn fylls i av användaren</t>
  </si>
  <si>
    <t xml:space="preserve">DNSH 7.1 (5.1) </t>
  </si>
  <si>
    <t>DNSH 7.1 (5.2)</t>
  </si>
  <si>
    <t>Antal JA DNSH</t>
  </si>
  <si>
    <t>Antal JA SC 1</t>
  </si>
  <si>
    <t xml:space="preserve">Antal JA </t>
  </si>
  <si>
    <t>Antal JA SC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</si>
</sst>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"/>
      <name val="Calibri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gray0625">
        <fgColor theme="0"/>
      </patternFill>
    </fill>
    <fill>
      <patternFill patternType="gray0625">
        <fgColor theme="0"/>
        <bgColor indexed="9"/>
      </patternFill>
    </fill>
    <fill>
      <patternFill patternType="solid">
        <fgColor indexed="9"/>
        <bgColor theme="0"/>
      </patternFill>
    </fill>
    <fill>
      <patternFill patternType="gray0625">
        <fgColor theme="0"/>
        <bgColor indexed="22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Fill="1" applyBorder="1" applyAlignment="1" applyProtection="1">
      <alignment horizontal="center"/>
    </xf>
    <xf numFmtId="0" fontId="5" fillId="6" borderId="9" xfId="0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0" fontId="8" fillId="2" borderId="0" xfId="0" applyFont="1" applyFill="1" applyBorder="1" applyProtection="1"/>
    <xf numFmtId="0" fontId="8" fillId="0" borderId="0" xfId="0" applyFont="1" applyBorder="1" applyProtection="1"/>
    <xf numFmtId="0" fontId="9" fillId="2" borderId="0" xfId="0" applyFont="1" applyFill="1" applyBorder="1" applyProtection="1"/>
    <xf numFmtId="0" fontId="10" fillId="0" borderId="0" xfId="0" applyFont="1" applyProtection="1"/>
    <xf numFmtId="0" fontId="11" fillId="5" borderId="0" xfId="0" applyFont="1" applyFill="1" applyBorder="1" applyAlignment="1" applyProtection="1">
      <alignment vertical="top" wrapText="1"/>
    </xf>
    <xf numFmtId="0" fontId="12" fillId="4" borderId="0" xfId="0" applyFont="1" applyFill="1" applyBorder="1" applyProtection="1"/>
    <xf numFmtId="0" fontId="8" fillId="0" borderId="0" xfId="0" applyFont="1" applyFill="1" applyBorder="1" applyProtection="1"/>
    <xf numFmtId="0" fontId="9" fillId="0" borderId="0" xfId="0" applyFont="1" applyFill="1" applyBorder="1" applyProtection="1"/>
    <xf numFmtId="0" fontId="8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left"/>
    </xf>
    <xf numFmtId="0" fontId="22" fillId="6" borderId="17" xfId="0" applyFont="1" applyFill="1" applyBorder="1" applyProtection="1"/>
    <xf numFmtId="0" fontId="22" fillId="6" borderId="17" xfId="0" applyFont="1" applyFill="1" applyBorder="1" applyAlignment="1" applyProtection="1">
      <alignment horizontal="left"/>
    </xf>
    <xf numFmtId="0" fontId="22" fillId="6" borderId="1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Fill="1" applyBorder="1" applyProtection="1"/>
    <xf numFmtId="0" fontId="19" fillId="0" borderId="4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0" fontId="22" fillId="6" borderId="21" xfId="0" applyFont="1" applyFill="1" applyBorder="1" applyProtection="1"/>
    <xf numFmtId="0" fontId="25" fillId="6" borderId="0" xfId="0" applyFont="1" applyFill="1" applyBorder="1" applyAlignment="1" applyProtection="1">
      <alignment horizontal="center"/>
    </xf>
    <xf numFmtId="0" fontId="9" fillId="6" borderId="0" xfId="0" applyFont="1" applyFill="1" applyBorder="1" applyProtection="1"/>
    <xf numFmtId="0" fontId="8" fillId="6" borderId="0" xfId="0" applyFont="1" applyFill="1" applyBorder="1" applyProtection="1"/>
    <xf numFmtId="0" fontId="14" fillId="6" borderId="0" xfId="0" applyFont="1" applyFill="1" applyBorder="1" applyAlignment="1" applyProtection="1">
      <alignment horizontal="center"/>
    </xf>
    <xf numFmtId="0" fontId="22" fillId="6" borderId="0" xfId="0" applyFont="1" applyFill="1" applyBorder="1" applyAlignment="1" applyProtection="1">
      <alignment horizontal="left"/>
    </xf>
    <xf numFmtId="0" fontId="8" fillId="6" borderId="13" xfId="0" applyFont="1" applyFill="1" applyBorder="1" applyProtection="1"/>
    <xf numFmtId="0" fontId="20" fillId="3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/>
    </xf>
    <xf numFmtId="0" fontId="22" fillId="6" borderId="0" xfId="0" applyFont="1" applyFill="1" applyBorder="1" applyProtection="1"/>
    <xf numFmtId="0" fontId="19" fillId="0" borderId="3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24" fillId="2" borderId="20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3" fillId="6" borderId="21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/>
    </xf>
    <xf numFmtId="0" fontId="27" fillId="6" borderId="0" xfId="0" applyFont="1" applyFill="1" applyBorder="1" applyProtection="1"/>
    <xf numFmtId="0" fontId="23" fillId="6" borderId="11" xfId="0" applyFont="1" applyFill="1" applyBorder="1" applyAlignment="1" applyProtection="1">
      <alignment horizontal="center" vertical="center" wrapText="1"/>
    </xf>
    <xf numFmtId="0" fontId="20" fillId="6" borderId="14" xfId="0" applyFont="1" applyFill="1" applyBorder="1" applyAlignment="1" applyProtection="1">
      <alignment horizontal="center" vertical="center" wrapText="1"/>
    </xf>
    <xf numFmtId="0" fontId="27" fillId="6" borderId="22" xfId="0" applyFont="1" applyFill="1" applyBorder="1" applyProtection="1"/>
    <xf numFmtId="0" fontId="9" fillId="6" borderId="22" xfId="0" applyFont="1" applyFill="1" applyBorder="1" applyProtection="1"/>
    <xf numFmtId="0" fontId="22" fillId="6" borderId="22" xfId="0" applyFont="1" applyFill="1" applyBorder="1" applyProtection="1"/>
    <xf numFmtId="0" fontId="8" fillId="6" borderId="12" xfId="0" applyFont="1" applyFill="1" applyBorder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Protection="1"/>
    <xf numFmtId="0" fontId="8" fillId="2" borderId="8" xfId="0" applyFont="1" applyFill="1" applyBorder="1" applyProtection="1"/>
    <xf numFmtId="0" fontId="8" fillId="0" borderId="17" xfId="0" applyFont="1" applyBorder="1" applyProtection="1"/>
    <xf numFmtId="0" fontId="8" fillId="0" borderId="10" xfId="0" applyFont="1" applyBorder="1" applyProtection="1"/>
    <xf numFmtId="0" fontId="8" fillId="0" borderId="0" xfId="0" applyFont="1" applyFill="1" applyBorder="1" applyAlignment="1" applyProtection="1">
      <alignment vertical="center"/>
    </xf>
    <xf numFmtId="0" fontId="25" fillId="7" borderId="0" xfId="0" applyFont="1" applyFill="1" applyBorder="1" applyAlignment="1" applyProtection="1">
      <alignment horizontal="center"/>
    </xf>
    <xf numFmtId="0" fontId="9" fillId="8" borderId="0" xfId="0" applyFont="1" applyFill="1" applyBorder="1" applyProtection="1"/>
    <xf numFmtId="0" fontId="14" fillId="6" borderId="0" xfId="0" applyFont="1" applyFill="1" applyBorder="1" applyProtection="1"/>
    <xf numFmtId="0" fontId="14" fillId="6" borderId="13" xfId="0" applyFont="1" applyFill="1" applyBorder="1" applyProtection="1"/>
    <xf numFmtId="0" fontId="14" fillId="7" borderId="13" xfId="0" applyFont="1" applyFill="1" applyBorder="1" applyProtection="1"/>
    <xf numFmtId="0" fontId="8" fillId="7" borderId="21" xfId="0" applyFont="1" applyFill="1" applyBorder="1" applyProtection="1"/>
    <xf numFmtId="0" fontId="8" fillId="7" borderId="0" xfId="0" applyFont="1" applyFill="1" applyBorder="1" applyProtection="1"/>
    <xf numFmtId="0" fontId="9" fillId="7" borderId="0" xfId="0" applyFont="1" applyFill="1" applyBorder="1" applyProtection="1"/>
    <xf numFmtId="0" fontId="14" fillId="7" borderId="0" xfId="0" applyFont="1" applyFill="1" applyBorder="1" applyProtection="1"/>
    <xf numFmtId="0" fontId="8" fillId="6" borderId="11" xfId="0" applyFont="1" applyFill="1" applyBorder="1" applyProtection="1"/>
    <xf numFmtId="0" fontId="20" fillId="9" borderId="14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</xf>
    <xf numFmtId="0" fontId="8" fillId="7" borderId="11" xfId="0" applyFont="1" applyFill="1" applyBorder="1" applyProtection="1"/>
    <xf numFmtId="0" fontId="8" fillId="7" borderId="22" xfId="0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22" fillId="6" borderId="13" xfId="0" applyFont="1" applyFill="1" applyBorder="1" applyAlignment="1" applyProtection="1">
      <alignment horizontal="left"/>
    </xf>
    <xf numFmtId="0" fontId="22" fillId="6" borderId="12" xfId="0" applyFont="1" applyFill="1" applyBorder="1" applyProtection="1"/>
    <xf numFmtId="0" fontId="8" fillId="0" borderId="8" xfId="0" applyFont="1" applyBorder="1" applyProtection="1"/>
    <xf numFmtId="0" fontId="27" fillId="0" borderId="0" xfId="0" applyFont="1" applyFill="1" applyBorder="1" applyAlignment="1" applyProtection="1">
      <alignment horizontal="center"/>
    </xf>
    <xf numFmtId="0" fontId="20" fillId="3" borderId="15" xfId="0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/>
    </xf>
    <xf numFmtId="0" fontId="24" fillId="2" borderId="2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4" xfId="0" applyFont="1" applyFill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Alignment="1" applyProtection="1">
      <alignment horizontal="left" vertical="center" wrapText="1"/>
    </xf>
    <xf numFmtId="0" fontId="19" fillId="0" borderId="50" xfId="0" applyFont="1" applyFill="1" applyBorder="1" applyAlignment="1" applyProtection="1">
      <alignment horizontal="left" vertical="center" wrapText="1"/>
    </xf>
    <xf numFmtId="0" fontId="2" fillId="0" borderId="51" xfId="0" applyFont="1" applyFill="1" applyBorder="1" applyAlignment="1" applyProtection="1">
      <alignment horizontal="left" vertical="center" wrapText="1"/>
    </xf>
    <xf numFmtId="0" fontId="2" fillId="0" borderId="50" xfId="0" applyFont="1" applyFill="1" applyBorder="1" applyAlignment="1" applyProtection="1">
      <alignment horizontal="left" vertical="center" wrapText="1"/>
    </xf>
    <xf numFmtId="0" fontId="19" fillId="0" borderId="52" xfId="0" applyFont="1" applyFill="1" applyBorder="1" applyAlignment="1" applyProtection="1">
      <alignment horizontal="left" vertical="center" wrapText="1"/>
    </xf>
    <xf numFmtId="0" fontId="2" fillId="0" borderId="52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top" wrapText="1"/>
    </xf>
    <xf numFmtId="0" fontId="8" fillId="2" borderId="47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2" borderId="0" xfId="0" applyFont="1" applyFill="1" applyBorder="1" applyProtection="1"/>
    <xf numFmtId="0" fontId="2" fillId="4" borderId="44" xfId="0" applyFont="1" applyFill="1" applyBorder="1" applyAlignment="1" applyProtection="1">
      <alignment horizontal="center" vertical="center" wrapText="1"/>
    </xf>
    <xf numFmtId="0" fontId="2" fillId="4" borderId="45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43" xfId="0" applyFont="1" applyFill="1" applyBorder="1" applyAlignment="1" applyProtection="1">
      <alignment horizontal="center" vertical="center" wrapText="1"/>
      <protection locked="0"/>
    </xf>
    <xf numFmtId="0" fontId="2" fillId="10" borderId="27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0" fillId="2" borderId="0" xfId="0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20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0" fillId="3" borderId="20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4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" fillId="4" borderId="49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0" fillId="3" borderId="47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3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50" xfId="0" applyFont="1" applyFill="1" applyBorder="1" applyAlignment="1" applyProtection="1">
      <alignment horizontal="center" vertical="center" wrapText="1"/>
    </xf>
    <xf numFmtId="0" fontId="2" fillId="4" borderId="54" xfId="0" applyFont="1" applyFill="1" applyBorder="1" applyAlignment="1" applyProtection="1">
      <alignment horizontal="center" vertical="center" wrapText="1"/>
    </xf>
    <xf numFmtId="0" fontId="25" fillId="7" borderId="0" xfId="0" applyFont="1" applyFill="1" applyAlignment="1" applyProtection="1">
      <alignment horizontal="center"/>
    </xf>
    <xf numFmtId="0" fontId="30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/>
    </xf>
    <xf numFmtId="0" fontId="9" fillId="6" borderId="0" xfId="0" applyFont="1" applyFill="1" applyProtection="1"/>
    <xf numFmtId="0" fontId="0" fillId="6" borderId="0" xfId="0" applyFill="1" applyProtection="1"/>
    <xf numFmtId="0" fontId="0" fillId="6" borderId="0" xfId="0" applyFill="1" applyAlignment="1" applyProtection="1">
      <alignment horizontal="center"/>
    </xf>
    <xf numFmtId="0" fontId="22" fillId="6" borderId="0" xfId="0" applyFont="1" applyFill="1" applyAlignment="1" applyProtection="1">
      <alignment horizontal="left"/>
    </xf>
    <xf numFmtId="0" fontId="22" fillId="6" borderId="0" xfId="0" applyFont="1" applyFill="1" applyProtection="1"/>
    <xf numFmtId="0" fontId="0" fillId="0" borderId="0" xfId="0" applyProtection="1"/>
    <xf numFmtId="0" fontId="1" fillId="6" borderId="0" xfId="0" applyFont="1" applyFill="1" applyProtection="1"/>
    <xf numFmtId="0" fontId="1" fillId="6" borderId="22" xfId="0" applyFont="1" applyFill="1" applyBorder="1" applyProtection="1"/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43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vertical="top" wrapText="1"/>
    </xf>
    <xf numFmtId="0" fontId="23" fillId="2" borderId="0" xfId="0" applyFont="1" applyFill="1" applyBorder="1" applyAlignment="1" applyProtection="1">
      <alignment vertical="top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/>
    </xf>
    <xf numFmtId="0" fontId="14" fillId="2" borderId="51" xfId="0" applyFont="1" applyFill="1" applyBorder="1" applyAlignment="1" applyProtection="1">
      <alignment horizontal="center" vertical="center"/>
    </xf>
    <xf numFmtId="0" fontId="8" fillId="2" borderId="59" xfId="0" applyFont="1" applyFill="1" applyBorder="1" applyAlignment="1" applyProtection="1">
      <alignment horizontal="center"/>
    </xf>
    <xf numFmtId="0" fontId="24" fillId="2" borderId="6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Protection="1"/>
    <xf numFmtId="0" fontId="9" fillId="7" borderId="22" xfId="0" applyFont="1" applyFill="1" applyBorder="1" applyProtection="1"/>
    <xf numFmtId="0" fontId="8" fillId="7" borderId="12" xfId="0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8" fillId="6" borderId="17" xfId="0" applyFont="1" applyFill="1" applyBorder="1" applyAlignment="1" applyProtection="1">
      <alignment vertical="center"/>
    </xf>
    <xf numFmtId="0" fontId="8" fillId="6" borderId="0" xfId="0" applyFont="1" applyFill="1" applyBorder="1" applyAlignment="1" applyProtection="1">
      <alignment vertical="center"/>
    </xf>
    <xf numFmtId="0" fontId="32" fillId="6" borderId="0" xfId="0" applyFont="1" applyFill="1" applyBorder="1" applyAlignment="1" applyProtection="1">
      <alignment horizontal="center"/>
    </xf>
    <xf numFmtId="0" fontId="9" fillId="2" borderId="17" xfId="0" applyFont="1" applyFill="1" applyBorder="1" applyProtection="1"/>
    <xf numFmtId="0" fontId="8" fillId="2" borderId="22" xfId="0" applyFont="1" applyFill="1" applyBorder="1" applyProtection="1"/>
    <xf numFmtId="0" fontId="8" fillId="2" borderId="17" xfId="0" applyFont="1" applyFill="1" applyBorder="1" applyProtection="1"/>
    <xf numFmtId="0" fontId="0" fillId="0" borderId="0" xfId="0" applyAlignment="1" applyProtection="1">
      <alignment horizontal="center"/>
    </xf>
    <xf numFmtId="0" fontId="19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/>
    </xf>
    <xf numFmtId="0" fontId="8" fillId="2" borderId="10" xfId="0" applyFont="1" applyFill="1" applyBorder="1" applyProtection="1"/>
    <xf numFmtId="0" fontId="8" fillId="2" borderId="13" xfId="0" applyFont="1" applyFill="1" applyBorder="1" applyProtection="1"/>
    <xf numFmtId="0" fontId="8" fillId="2" borderId="12" xfId="0" applyFont="1" applyFill="1" applyBorder="1" applyProtection="1"/>
    <xf numFmtId="0" fontId="6" fillId="0" borderId="42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58" xfId="0" applyFont="1" applyBorder="1" applyAlignment="1" applyProtection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</xf>
    <xf numFmtId="0" fontId="28" fillId="2" borderId="16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33" xfId="0" applyFont="1" applyFill="1" applyBorder="1" applyAlignment="1" applyProtection="1">
      <alignment horizontal="center" vertical="center" wrapText="1"/>
    </xf>
    <xf numFmtId="0" fontId="20" fillId="3" borderId="37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vertical="top" wrapText="1"/>
    </xf>
    <xf numFmtId="0" fontId="24" fillId="2" borderId="30" xfId="0" applyFont="1" applyFill="1" applyBorder="1" applyAlignment="1" applyProtection="1">
      <alignment horizontal="center" vertical="center" wrapText="1"/>
    </xf>
    <xf numFmtId="0" fontId="24" fillId="2" borderId="38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20" fillId="3" borderId="29" xfId="0" applyFont="1" applyFill="1" applyBorder="1" applyAlignment="1" applyProtection="1">
      <alignment horizontal="center" vertical="center" wrapText="1"/>
      <protection locked="0"/>
    </xf>
    <xf numFmtId="0" fontId="20" fillId="3" borderId="53" xfId="0" applyFont="1" applyFill="1" applyBorder="1" applyAlignment="1" applyProtection="1">
      <alignment horizontal="center" vertical="center" wrapText="1"/>
      <protection locked="0"/>
    </xf>
    <xf numFmtId="0" fontId="20" fillId="3" borderId="39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horizontal="left" vertical="center" wrapText="1"/>
    </xf>
    <xf numFmtId="0" fontId="2" fillId="0" borderId="36" xfId="0" applyFont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0" fillId="3" borderId="34" xfId="0" applyFont="1" applyFill="1" applyBorder="1" applyAlignment="1" applyProtection="1">
      <alignment horizontal="center" vertical="center" wrapText="1"/>
    </xf>
    <xf numFmtId="0" fontId="20" fillId="3" borderId="35" xfId="0" applyFont="1" applyFill="1" applyBorder="1" applyAlignment="1" applyProtection="1">
      <alignment horizontal="center" vertical="center" wrapText="1"/>
    </xf>
    <xf numFmtId="0" fontId="20" fillId="3" borderId="38" xfId="0" applyFont="1" applyFill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left" vertical="center" wrapText="1"/>
    </xf>
    <xf numFmtId="0" fontId="20" fillId="3" borderId="29" xfId="0" applyFont="1" applyFill="1" applyBorder="1" applyAlignment="1" applyProtection="1">
      <alignment horizontal="center" vertical="center" wrapText="1"/>
    </xf>
    <xf numFmtId="0" fontId="20" fillId="3" borderId="48" xfId="0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30" xfId="0" applyFont="1" applyFill="1" applyBorder="1" applyAlignment="1" applyProtection="1">
      <alignment horizontal="center" vertical="center" wrapText="1"/>
    </xf>
    <xf numFmtId="0" fontId="20" fillId="3" borderId="23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textRotation="90" wrapText="1"/>
    </xf>
    <xf numFmtId="0" fontId="6" fillId="0" borderId="26" xfId="0" applyFont="1" applyFill="1" applyBorder="1" applyAlignment="1" applyProtection="1">
      <alignment horizontal="center" vertical="center" textRotation="90" wrapText="1"/>
    </xf>
    <xf numFmtId="0" fontId="6" fillId="0" borderId="43" xfId="0" applyFont="1" applyFill="1" applyBorder="1" applyAlignment="1" applyProtection="1">
      <alignment horizontal="center" vertical="center" textRotation="90" wrapText="1"/>
    </xf>
    <xf numFmtId="0" fontId="6" fillId="0" borderId="27" xfId="0" applyFont="1" applyFill="1" applyBorder="1" applyAlignment="1" applyProtection="1">
      <alignment horizontal="center" vertical="center" textRotation="90" wrapText="1"/>
    </xf>
    <xf numFmtId="0" fontId="20" fillId="3" borderId="19" xfId="0" applyFont="1" applyFill="1" applyBorder="1" applyAlignment="1" applyProtection="1">
      <alignment horizontal="center" vertical="center" wrapText="1"/>
    </xf>
    <xf numFmtId="0" fontId="20" fillId="3" borderId="28" xfId="0" applyFont="1" applyFill="1" applyBorder="1" applyAlignment="1" applyProtection="1">
      <alignment horizontal="center" vertical="center" wrapText="1"/>
    </xf>
    <xf numFmtId="0" fontId="20" fillId="3" borderId="53" xfId="0" applyFont="1" applyFill="1" applyBorder="1" applyAlignment="1" applyProtection="1">
      <alignment horizontal="center" vertical="center" wrapText="1"/>
    </xf>
    <xf numFmtId="0" fontId="20" fillId="3" borderId="39" xfId="0" applyFont="1" applyFill="1" applyBorder="1" applyAlignment="1" applyProtection="1">
      <alignment horizontal="center" vertical="center" wrapText="1"/>
    </xf>
    <xf numFmtId="0" fontId="20" fillId="3" borderId="47" xfId="0" applyFont="1" applyFill="1" applyBorder="1" applyAlignment="1" applyProtection="1">
      <alignment horizontal="center" vertical="center" wrapText="1"/>
      <protection locked="0"/>
    </xf>
    <xf numFmtId="0" fontId="24" fillId="2" borderId="55" xfId="0" applyFont="1" applyFill="1" applyBorder="1" applyAlignment="1" applyProtection="1">
      <alignment horizontal="center" vertical="center" wrapText="1"/>
    </xf>
    <xf numFmtId="0" fontId="24" fillId="2" borderId="56" xfId="0" applyFont="1" applyFill="1" applyBorder="1" applyAlignment="1" applyProtection="1">
      <alignment horizontal="center" vertical="center" wrapText="1"/>
    </xf>
    <xf numFmtId="0" fontId="4" fillId="10" borderId="18" xfId="0" applyFont="1" applyFill="1" applyBorder="1" applyAlignment="1" applyProtection="1">
      <alignment horizontal="left"/>
      <protection locked="0"/>
    </xf>
    <xf numFmtId="0" fontId="8" fillId="10" borderId="18" xfId="0" applyFont="1" applyFill="1" applyBorder="1" applyAlignment="1" applyProtection="1">
      <alignment horizontal="left"/>
      <protection locked="0"/>
    </xf>
    <xf numFmtId="0" fontId="14" fillId="10" borderId="18" xfId="0" applyFont="1" applyFill="1" applyBorder="1" applyAlignment="1" applyProtection="1">
      <alignment horizontal="left"/>
      <protection locked="0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2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4" borderId="47" xfId="0" applyFont="1" applyFill="1" applyBorder="1" applyAlignment="1" applyProtection="1">
      <alignment horizontal="center" vertical="center" wrapText="1"/>
    </xf>
    <xf numFmtId="0" fontId="17" fillId="4" borderId="48" xfId="0" applyFont="1" applyFill="1" applyBorder="1" applyAlignment="1" applyProtection="1">
      <alignment horizontal="center" vertical="center" wrapText="1"/>
    </xf>
    <xf numFmtId="0" fontId="6" fillId="4" borderId="40" xfId="0" applyFont="1" applyFill="1" applyBorder="1" applyAlignment="1" applyProtection="1">
      <alignment horizontal="center" vertical="center" wrapText="1"/>
    </xf>
    <xf numFmtId="0" fontId="6" fillId="4" borderId="41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textRotation="90" wrapText="1"/>
    </xf>
    <xf numFmtId="0" fontId="6" fillId="0" borderId="33" xfId="0" applyFont="1" applyFill="1" applyBorder="1" applyAlignment="1" applyProtection="1">
      <alignment horizontal="center" vertical="center" textRotation="90" wrapText="1"/>
    </xf>
    <xf numFmtId="0" fontId="6" fillId="0" borderId="16" xfId="0" applyFont="1" applyFill="1" applyBorder="1" applyAlignment="1" applyProtection="1">
      <alignment horizontal="center" vertical="center" textRotation="90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20" fillId="3" borderId="31" xfId="0" applyFont="1" applyFill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0" fillId="3" borderId="47" xfId="0" applyFont="1" applyFill="1" applyBorder="1" applyAlignment="1" applyProtection="1">
      <alignment horizontal="center" vertical="center" wrapText="1"/>
    </xf>
    <xf numFmtId="0" fontId="2" fillId="0" borderId="52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/>
    </xf>
  </cellXfs>
  <cellStyles count="1">
    <cellStyle name="Normal" xfId="0" builtinId="0"/>
  </cellStyles>
  <dxfs count="190">
    <dxf>
      <fill>
        <patternFill>
          <bgColor theme="6" tint="0.59996337778862885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C6C6A6"/>
      <color rgb="FFEAE7DA"/>
      <color rgb="FFD9D4B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76199</xdr:colOff>
      <xdr:row>1</xdr:row>
      <xdr:rowOff>132977</xdr:rowOff>
    </xdr:from>
    <xdr:to>
      <xdr:col>9</xdr:col>
      <xdr:colOff>751814</xdr:colOff>
      <xdr:row>5</xdr:row>
      <xdr:rowOff>69306</xdr:rowOff>
    </xdr:to>
    <xdr:pic>
      <xdr:nvPicPr>
        <xdr:cNvPr id="2" name="Bildobjekt 1" descr="MB_cmy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99"/>
        <a:stretch/>
      </xdr:blipFill>
      <xdr:spPr bwMode="auto">
        <a:xfrm>
          <a:off x="5003799" y="327710"/>
          <a:ext cx="675615" cy="850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66"/>
  <sheetViews>
    <sheetView showGridLines="0" tabSelected="1" zoomScale="80" zoomScaleNormal="80" workbookViewId="0">
      <selection activeCell="AO30" sqref="AO30"/>
    </sheetView>
  </sheetViews>
  <sheetFormatPr defaultColWidth="9.140625" defaultRowHeight="15" x14ac:dyDescent="0.2"/>
  <cols>
    <col min="1" max="1" width="6.7109375" style="5" customWidth="1"/>
    <col min="2" max="2" width="6.140625" style="4" customWidth="1"/>
    <col min="3" max="3" width="5.85546875" style="100" customWidth="1"/>
    <col min="4" max="4" width="30.28515625" style="5" bestFit="1" customWidth="1"/>
    <col min="5" max="6" width="15.28515625" style="5" bestFit="1" customWidth="1"/>
    <col min="7" max="7" width="15.85546875" style="5" customWidth="1"/>
    <col min="8" max="8" width="9.5703125" style="5" customWidth="1"/>
    <col min="9" max="9" width="8.28515625" style="5" customWidth="1"/>
    <col min="10" max="10" width="11.28515625" style="5" customWidth="1"/>
    <col min="11" max="11" width="24" style="5" hidden="1" customWidth="1"/>
    <col min="12" max="12" width="15.7109375" style="5" hidden="1" customWidth="1"/>
    <col min="13" max="13" width="5.28515625" style="4" hidden="1" customWidth="1"/>
    <col min="14" max="14" width="9.140625" style="4" hidden="1" customWidth="1"/>
    <col min="15" max="15" width="9.28515625" style="4" hidden="1" customWidth="1"/>
    <col min="16" max="16" width="7.7109375" style="4" hidden="1" customWidth="1"/>
    <col min="17" max="17" width="8.28515625" style="4" hidden="1" customWidth="1"/>
    <col min="18" max="18" width="10.28515625" style="4" hidden="1" customWidth="1"/>
    <col min="19" max="19" width="9.5703125" style="4" hidden="1" customWidth="1"/>
    <col min="20" max="20" width="8.5703125" style="6" hidden="1" customWidth="1"/>
    <col min="21" max="21" width="8.140625" style="6" hidden="1" customWidth="1"/>
    <col min="22" max="23" width="8" style="6" hidden="1" customWidth="1"/>
    <col min="24" max="24" width="8.140625" style="6" hidden="1" customWidth="1"/>
    <col min="25" max="25" width="7.7109375" style="6" hidden="1" customWidth="1"/>
    <col min="26" max="26" width="7.140625" style="4" hidden="1" customWidth="1"/>
    <col min="27" max="27" width="8.5703125" style="4" hidden="1" customWidth="1"/>
    <col min="28" max="28" width="14.42578125" style="4" hidden="1" customWidth="1"/>
    <col min="29" max="29" width="8.5703125" style="4" hidden="1" customWidth="1"/>
    <col min="30" max="30" width="7.7109375" style="4" hidden="1" customWidth="1"/>
    <col min="31" max="31" width="8.85546875" style="4" hidden="1" customWidth="1"/>
    <col min="32" max="32" width="9.140625" style="4" hidden="1" customWidth="1"/>
    <col min="33" max="33" width="8" style="4" hidden="1" customWidth="1"/>
    <col min="34" max="34" width="9.140625" style="4" customWidth="1"/>
    <col min="35" max="35" width="9.140625" style="53" customWidth="1"/>
    <col min="36" max="47" width="9.140625" style="74"/>
    <col min="48" max="16384" width="9.140625" style="5"/>
  </cols>
  <sheetData>
    <row r="1" spans="2:47" x14ac:dyDescent="0.2">
      <c r="AI1" s="4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2:47" ht="26.25" x14ac:dyDescent="0.4">
      <c r="B2" s="7" t="s">
        <v>16</v>
      </c>
      <c r="C2" s="5"/>
      <c r="F2" s="7"/>
      <c r="G2" s="7"/>
      <c r="H2" s="4"/>
      <c r="I2" s="4"/>
      <c r="J2" s="4"/>
      <c r="K2" s="4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2:47" ht="20.25" x14ac:dyDescent="0.3">
      <c r="B3" s="3" t="s">
        <v>20</v>
      </c>
      <c r="D3" s="8"/>
      <c r="E3" s="8"/>
      <c r="F3" s="8"/>
      <c r="G3" s="8"/>
      <c r="H3" s="8"/>
      <c r="I3" s="8"/>
      <c r="J3" s="4"/>
      <c r="K3" s="4"/>
      <c r="L3" s="4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2:47" x14ac:dyDescent="0.2">
      <c r="D4" s="8"/>
      <c r="E4" s="8"/>
      <c r="F4" s="8"/>
      <c r="G4" s="8"/>
      <c r="H4" s="8"/>
      <c r="I4" s="8"/>
      <c r="J4" s="4"/>
      <c r="K4" s="4"/>
      <c r="L4" s="4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2:47" ht="15" customHeight="1" x14ac:dyDescent="0.2">
      <c r="B5" s="9" t="s">
        <v>0</v>
      </c>
      <c r="C5" s="101"/>
      <c r="D5" s="206"/>
      <c r="E5" s="206"/>
      <c r="F5" s="207"/>
      <c r="G5" s="207"/>
      <c r="H5" s="207"/>
      <c r="I5" s="4"/>
      <c r="J5" s="4"/>
      <c r="K5" s="4"/>
      <c r="L5" s="4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2:47" x14ac:dyDescent="0.2">
      <c r="B6" s="9" t="s">
        <v>15</v>
      </c>
      <c r="D6" s="206"/>
      <c r="E6" s="208"/>
      <c r="F6" s="207"/>
      <c r="G6" s="207"/>
      <c r="H6" s="207"/>
      <c r="I6" s="4"/>
      <c r="J6" s="4"/>
      <c r="K6" s="4"/>
      <c r="L6" s="4"/>
      <c r="S6" s="10"/>
      <c r="T6" s="11"/>
      <c r="U6" s="11"/>
      <c r="V6" s="11"/>
      <c r="W6" s="11"/>
      <c r="X6" s="11"/>
      <c r="Y6" s="11"/>
      <c r="Z6" s="10"/>
      <c r="AA6" s="10"/>
      <c r="AB6" s="10"/>
      <c r="AC6" s="10"/>
      <c r="AD6" s="10"/>
      <c r="AE6" s="10"/>
      <c r="AF6" s="10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2:47" ht="10.5" customHeight="1" thickBot="1" x14ac:dyDescent="0.25">
      <c r="B7" s="9"/>
      <c r="D7" s="4"/>
      <c r="E7" s="4"/>
      <c r="F7" s="4"/>
      <c r="G7" s="4"/>
      <c r="H7" s="4"/>
      <c r="I7" s="4"/>
      <c r="J7" s="4"/>
      <c r="K7" s="4"/>
      <c r="L7" s="4"/>
      <c r="S7" s="10"/>
      <c r="T7" s="11"/>
      <c r="U7" s="11"/>
      <c r="V7" s="11"/>
      <c r="W7" s="11"/>
      <c r="X7" s="11"/>
      <c r="Y7" s="11"/>
      <c r="Z7" s="10"/>
      <c r="AA7" s="10"/>
      <c r="AB7" s="10"/>
      <c r="AC7" s="10"/>
      <c r="AD7" s="10"/>
      <c r="AE7" s="10"/>
      <c r="AF7" s="10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2:47" ht="38.450000000000003" customHeight="1" x14ac:dyDescent="0.2">
      <c r="B8" s="9"/>
      <c r="D8" s="12"/>
      <c r="E8" s="166" t="s">
        <v>59</v>
      </c>
      <c r="F8" s="12"/>
      <c r="G8" s="12"/>
      <c r="H8" s="12"/>
      <c r="I8" s="4"/>
      <c r="J8" s="4"/>
      <c r="K8" s="4"/>
      <c r="L8" s="4"/>
      <c r="S8" s="10"/>
      <c r="T8" s="11"/>
      <c r="U8" s="11"/>
      <c r="V8" s="11"/>
      <c r="W8" s="11"/>
      <c r="X8" s="11"/>
      <c r="Y8" s="11"/>
      <c r="Z8" s="10"/>
      <c r="AA8" s="10"/>
      <c r="AB8" s="10"/>
      <c r="AC8" s="10"/>
      <c r="AD8" s="10"/>
      <c r="AE8" s="10"/>
      <c r="AF8" s="10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2:47" ht="14.25" customHeight="1" thickBot="1" x14ac:dyDescent="0.3">
      <c r="C9" s="4"/>
      <c r="D9" s="12"/>
      <c r="E9" s="167"/>
      <c r="F9" s="4"/>
      <c r="G9" s="4"/>
      <c r="H9" s="4"/>
      <c r="I9" s="4"/>
      <c r="J9" s="4"/>
      <c r="K9" s="13"/>
      <c r="L9" s="4"/>
      <c r="T9" s="11"/>
      <c r="U9" s="11"/>
      <c r="V9" s="11"/>
      <c r="W9" s="11"/>
      <c r="X9" s="11"/>
      <c r="Y9" s="11"/>
      <c r="Z9" s="10"/>
      <c r="AA9" s="10"/>
      <c r="AB9" s="10"/>
      <c r="AC9" s="10"/>
      <c r="AD9" s="14"/>
      <c r="AE9" s="10"/>
      <c r="AF9" s="10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2:47" ht="15" customHeight="1" thickBot="1" x14ac:dyDescent="0.25">
      <c r="C10" s="4"/>
      <c r="D10" s="213"/>
      <c r="E10" s="215" t="s">
        <v>10</v>
      </c>
      <c r="F10" s="217" t="s">
        <v>28</v>
      </c>
      <c r="G10" s="217" t="s">
        <v>40</v>
      </c>
      <c r="H10" s="217" t="s">
        <v>11</v>
      </c>
      <c r="I10" s="211" t="s">
        <v>5</v>
      </c>
      <c r="J10" s="209" t="s">
        <v>0</v>
      </c>
      <c r="L10" s="102"/>
      <c r="M10" s="102"/>
      <c r="N10" s="102"/>
      <c r="O10" s="102"/>
      <c r="T10" s="10"/>
      <c r="U10" s="10"/>
      <c r="V10" s="10"/>
      <c r="W10" s="10"/>
      <c r="X10" s="10"/>
      <c r="Y10" s="10"/>
      <c r="Z10" s="10"/>
      <c r="AA10" s="10"/>
      <c r="AB10" s="10"/>
      <c r="AC10" s="14"/>
      <c r="AD10" s="14"/>
      <c r="AE10" s="10"/>
      <c r="AF10" s="10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2:47" ht="15.75" customHeight="1" thickBot="1" x14ac:dyDescent="0.3">
      <c r="C11" s="4"/>
      <c r="D11" s="214"/>
      <c r="E11" s="216"/>
      <c r="F11" s="218"/>
      <c r="G11" s="218"/>
      <c r="H11" s="218"/>
      <c r="I11" s="212"/>
      <c r="J11" s="210"/>
      <c r="L11" s="4"/>
      <c r="M11" s="100"/>
      <c r="N11" s="5"/>
      <c r="O11" s="5"/>
      <c r="P11" s="2" t="s">
        <v>37</v>
      </c>
      <c r="Q11" s="18"/>
      <c r="R11" s="18"/>
      <c r="S11" s="18"/>
      <c r="T11" s="18"/>
      <c r="U11" s="18"/>
      <c r="V11" s="18"/>
      <c r="W11" s="18"/>
      <c r="X11" s="18"/>
      <c r="Y11" s="19"/>
      <c r="Z11" s="20"/>
      <c r="AA11" s="21"/>
      <c r="AB11" s="75" t="s">
        <v>4</v>
      </c>
      <c r="AC11" s="10"/>
      <c r="AD11" s="10"/>
      <c r="AE11" s="24"/>
      <c r="AF11" s="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2:47" ht="24" customHeight="1" x14ac:dyDescent="0.25">
      <c r="B12" s="195" t="s">
        <v>21</v>
      </c>
      <c r="C12" s="15">
        <v>1</v>
      </c>
      <c r="D12" s="84" t="s">
        <v>18</v>
      </c>
      <c r="E12" s="81" t="s">
        <v>2</v>
      </c>
      <c r="F12" s="103"/>
      <c r="G12" s="104"/>
      <c r="H12" s="199" t="str">
        <f>N12</f>
        <v>SILVER</v>
      </c>
      <c r="I12" s="191" t="str">
        <f>Q16</f>
        <v>SILVER</v>
      </c>
      <c r="J12" s="168" t="str">
        <f>AC23</f>
        <v>SILVER</v>
      </c>
      <c r="L12" s="91">
        <f>IF(E12="BRONS",1,IF(E12="silver",2,3))</f>
        <v>2</v>
      </c>
      <c r="M12" s="204">
        <f>IF($L$13&lt;$L$12,$L$13,$L$12)</f>
        <v>2</v>
      </c>
      <c r="N12" s="168" t="str">
        <f>IF(M12=1,"BRONS",IF(M12=2,"SILVER","GULD"))</f>
        <v>SILVER</v>
      </c>
      <c r="O12" s="10"/>
      <c r="P12" s="27" t="s">
        <v>6</v>
      </c>
      <c r="Q12" s="28">
        <f>COUNTIFS(M12:M15,1)</f>
        <v>1</v>
      </c>
      <c r="R12" s="29"/>
      <c r="S12" s="30"/>
      <c r="T12" s="30"/>
      <c r="U12" s="30"/>
      <c r="V12" s="31"/>
      <c r="W12" s="31"/>
      <c r="X12" s="4"/>
      <c r="Y12" s="32"/>
      <c r="Z12" s="33"/>
      <c r="AB12" s="75" t="s">
        <v>2</v>
      </c>
      <c r="AC12" s="10"/>
      <c r="AD12" s="5"/>
      <c r="AE12" s="6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2:47" ht="24" customHeight="1" thickBot="1" x14ac:dyDescent="0.3">
      <c r="B13" s="196"/>
      <c r="C13" s="23">
        <v>2</v>
      </c>
      <c r="D13" s="85" t="s">
        <v>12</v>
      </c>
      <c r="E13" s="82" t="s">
        <v>3</v>
      </c>
      <c r="F13" s="105"/>
      <c r="G13" s="106"/>
      <c r="H13" s="200"/>
      <c r="I13" s="192"/>
      <c r="J13" s="170"/>
      <c r="L13" s="230">
        <f>IF(E13="BRONS",1,IF(E13="silver",2,3))</f>
        <v>3</v>
      </c>
      <c r="M13" s="205"/>
      <c r="N13" s="169"/>
      <c r="O13" s="10"/>
      <c r="P13" s="27" t="s">
        <v>7</v>
      </c>
      <c r="Q13" s="28">
        <f>COUNTIFS(M12:M15,2)</f>
        <v>2</v>
      </c>
      <c r="R13" s="29"/>
      <c r="S13" s="30"/>
      <c r="T13" s="30"/>
      <c r="U13" s="36"/>
      <c r="V13" s="31"/>
      <c r="W13" s="31"/>
      <c r="X13" s="4"/>
      <c r="Y13" s="32"/>
      <c r="Z13" s="33"/>
      <c r="AB13" s="75" t="s">
        <v>3</v>
      </c>
      <c r="AC13" s="10"/>
      <c r="AD13" s="5"/>
      <c r="AE13" s="6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2:47" ht="24" customHeight="1" thickBot="1" x14ac:dyDescent="0.25">
      <c r="B14" s="196"/>
      <c r="C14" s="182">
        <v>3</v>
      </c>
      <c r="D14" s="179" t="s">
        <v>1</v>
      </c>
      <c r="E14" s="176" t="s">
        <v>2</v>
      </c>
      <c r="F14" s="107" t="s">
        <v>41</v>
      </c>
      <c r="G14" s="108" t="str">
        <f>IF(M14&gt;=1,"JA","NEJ")</f>
        <v>JA</v>
      </c>
      <c r="H14" s="189" t="str">
        <f>N14</f>
        <v>SILVER</v>
      </c>
      <c r="I14" s="192"/>
      <c r="J14" s="170"/>
      <c r="L14" s="78">
        <f>IF(E14="BRONS",1,IF(E14="silver",2,3))</f>
        <v>2</v>
      </c>
      <c r="M14" s="79">
        <f>L14</f>
        <v>2</v>
      </c>
      <c r="N14" s="140" t="str">
        <f>IF(M14=1,"BRONS",IF(M14=2,"SILVER","GULD"))</f>
        <v>SILVER</v>
      </c>
      <c r="P14" s="27" t="s">
        <v>8</v>
      </c>
      <c r="Q14" s="28">
        <f>COUNTIFS(M12:M15,3)</f>
        <v>0</v>
      </c>
      <c r="R14" s="29"/>
      <c r="S14" s="30"/>
      <c r="T14" s="36"/>
      <c r="U14" s="36"/>
      <c r="V14" s="31"/>
      <c r="W14" s="31"/>
      <c r="X14" s="4"/>
      <c r="Y14" s="32"/>
      <c r="Z14" s="33"/>
      <c r="AB14" s="6"/>
      <c r="AC14" s="10"/>
      <c r="AD14" s="5"/>
      <c r="AE14" s="6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2:47" ht="24" customHeight="1" thickBot="1" x14ac:dyDescent="0.3">
      <c r="B15" s="197"/>
      <c r="C15" s="183"/>
      <c r="D15" s="180"/>
      <c r="E15" s="177"/>
      <c r="F15" s="107" t="s">
        <v>42</v>
      </c>
      <c r="G15" s="108" t="str">
        <f>IF(M14&gt;=1,"JA","NEJ")</f>
        <v>JA</v>
      </c>
      <c r="H15" s="201"/>
      <c r="I15" s="193"/>
      <c r="J15" s="170"/>
      <c r="L15" s="39">
        <f t="shared" ref="L15:L20" si="0">IF(E17="BRONS",1,IF(E17="silver",2,3))</f>
        <v>1</v>
      </c>
      <c r="M15" s="40">
        <f>L15</f>
        <v>1</v>
      </c>
      <c r="N15" s="34" t="str">
        <f>IF(M15=1,"BRONS",IF(M15=2,"SILVER","GULD"))</f>
        <v>BRONS</v>
      </c>
      <c r="O15" s="35">
        <f>Q15</f>
        <v>2</v>
      </c>
      <c r="P15" s="42"/>
      <c r="Q15" s="43">
        <f>IF(Q12&gt;=1,IF(Q12&gt;=2,1,2),IF(Q14&gt;=Q13,3,2))</f>
        <v>2</v>
      </c>
      <c r="R15" s="6"/>
      <c r="S15" s="6"/>
      <c r="Y15" s="32"/>
      <c r="Z15" s="33"/>
      <c r="AB15" s="1" t="s">
        <v>32</v>
      </c>
      <c r="AC15" s="92" t="s">
        <v>56</v>
      </c>
      <c r="AD15" s="5"/>
      <c r="AE15" s="6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2:47" ht="24" customHeight="1" thickBot="1" x14ac:dyDescent="0.3">
      <c r="B16" s="197"/>
      <c r="C16" s="184"/>
      <c r="D16" s="181"/>
      <c r="E16" s="178"/>
      <c r="F16" s="107" t="s">
        <v>43</v>
      </c>
      <c r="G16" s="108" t="str">
        <f>IF(M14&gt;=2,"JA","NEJ")</f>
        <v>JA</v>
      </c>
      <c r="H16" s="202"/>
      <c r="I16" s="193"/>
      <c r="J16" s="170"/>
      <c r="L16" s="144">
        <f t="shared" si="0"/>
        <v>3</v>
      </c>
      <c r="M16" s="145">
        <f>L16</f>
        <v>3</v>
      </c>
      <c r="N16" s="34" t="str">
        <f>IF(M16=1,"BRONS",IF(M16=2,"SILVER","GULD"))</f>
        <v>GULD</v>
      </c>
      <c r="O16" s="35"/>
      <c r="P16" s="45"/>
      <c r="Q16" s="46" t="str">
        <f>IF(Q15=1,"BRONS",IF(Q15=2,"SILVER","GULD"))</f>
        <v>SILVER</v>
      </c>
      <c r="R16" s="47"/>
      <c r="S16" s="47"/>
      <c r="T16" s="48"/>
      <c r="U16" s="47"/>
      <c r="V16" s="47"/>
      <c r="W16" s="49"/>
      <c r="X16" s="49"/>
      <c r="Y16" s="49"/>
      <c r="Z16" s="50"/>
      <c r="AB16" s="1" t="s">
        <v>33</v>
      </c>
      <c r="AC16" s="93" t="s">
        <v>57</v>
      </c>
      <c r="AD16" s="10"/>
      <c r="AE16" s="6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2:47" ht="24" customHeight="1" thickBot="1" x14ac:dyDescent="0.3">
      <c r="B17" s="198"/>
      <c r="C17" s="37">
        <v>4</v>
      </c>
      <c r="D17" s="86" t="s">
        <v>19</v>
      </c>
      <c r="E17" s="83" t="s">
        <v>4</v>
      </c>
      <c r="F17" s="109" t="s">
        <v>44</v>
      </c>
      <c r="G17" s="110" t="str">
        <f>IF(M15&gt;=1,"JA","NEJ")</f>
        <v>JA</v>
      </c>
      <c r="H17" s="111" t="str">
        <f>N15</f>
        <v>BRONS</v>
      </c>
      <c r="I17" s="194"/>
      <c r="J17" s="170"/>
      <c r="L17" s="25">
        <f t="shared" si="0"/>
        <v>1</v>
      </c>
      <c r="M17" s="79">
        <f>L17</f>
        <v>1</v>
      </c>
      <c r="N17" s="76" t="str">
        <f>IF(M17=1,"BRONS",IF(M17=2,"SILVER","GULD"))</f>
        <v>BRONS</v>
      </c>
      <c r="O17" s="35"/>
      <c r="P17" s="51"/>
      <c r="Q17" s="6"/>
      <c r="R17" s="52"/>
      <c r="S17" s="6"/>
      <c r="T17" s="52"/>
      <c r="U17" s="52"/>
      <c r="V17" s="52"/>
      <c r="W17" s="22"/>
      <c r="X17" s="22"/>
      <c r="Y17" s="22"/>
      <c r="Z17" s="22"/>
      <c r="AA17" s="10"/>
      <c r="AD17" s="10"/>
      <c r="AE17" s="6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2:47" ht="24" customHeight="1" thickBot="1" x14ac:dyDescent="0.3">
      <c r="B18" s="219" t="s">
        <v>22</v>
      </c>
      <c r="C18" s="115">
        <v>5</v>
      </c>
      <c r="D18" s="84" t="s">
        <v>50</v>
      </c>
      <c r="E18" s="81" t="s">
        <v>3</v>
      </c>
      <c r="F18" s="112" t="s">
        <v>45</v>
      </c>
      <c r="G18" s="113" t="str">
        <f>IF(M16&gt;=1,"JA","NEJ")</f>
        <v>JA</v>
      </c>
      <c r="H18" s="118" t="str">
        <f>N16</f>
        <v>GULD</v>
      </c>
      <c r="I18" s="185" t="str">
        <f>Q24</f>
        <v>SILVER</v>
      </c>
      <c r="J18" s="170"/>
      <c r="L18" s="25">
        <f t="shared" si="0"/>
        <v>3</v>
      </c>
      <c r="M18" s="173">
        <f>IF($L$19&lt;$L$18,$L$19,$L$18)</f>
        <v>2</v>
      </c>
      <c r="N18" s="171" t="str">
        <f>IF(M18=1,"BRONS",IF(M18=2,"SILVER","GULD"))</f>
        <v>SILVER</v>
      </c>
      <c r="O18" s="35"/>
      <c r="Q18" s="6"/>
      <c r="R18" s="6"/>
      <c r="S18" s="6"/>
      <c r="W18" s="4"/>
      <c r="X18" s="4"/>
      <c r="Y18" s="4"/>
      <c r="AB18" s="17" t="s">
        <v>9</v>
      </c>
      <c r="AC18" s="18"/>
      <c r="AD18" s="150"/>
      <c r="AE18" s="153"/>
      <c r="AF18" s="155"/>
      <c r="AG18" s="160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2:47" ht="24" customHeight="1" thickBot="1" x14ac:dyDescent="0.25">
      <c r="B19" s="220"/>
      <c r="C19" s="23">
        <v>6</v>
      </c>
      <c r="D19" s="87" t="s">
        <v>17</v>
      </c>
      <c r="E19" s="82" t="s">
        <v>4</v>
      </c>
      <c r="F19" s="107"/>
      <c r="G19" s="108"/>
      <c r="H19" s="114" t="str">
        <f>N17</f>
        <v>BRONS</v>
      </c>
      <c r="I19" s="186"/>
      <c r="J19" s="170"/>
      <c r="L19" s="39">
        <f t="shared" si="0"/>
        <v>2</v>
      </c>
      <c r="M19" s="174"/>
      <c r="N19" s="169"/>
      <c r="O19" s="35">
        <f>Q23</f>
        <v>2</v>
      </c>
      <c r="P19" s="80" t="s">
        <v>38</v>
      </c>
      <c r="Q19" s="54"/>
      <c r="R19" s="54"/>
      <c r="S19" s="54"/>
      <c r="T19" s="54"/>
      <c r="U19" s="54"/>
      <c r="V19" s="54"/>
      <c r="W19" s="54"/>
      <c r="X19" s="54"/>
      <c r="Y19" s="54"/>
      <c r="Z19" s="55"/>
      <c r="AA19" s="10"/>
      <c r="AB19" s="27" t="s">
        <v>6</v>
      </c>
      <c r="AC19" s="28">
        <f>COUNTIFS(O12:O23,1)</f>
        <v>0</v>
      </c>
      <c r="AD19" s="151"/>
      <c r="AE19" s="6"/>
      <c r="AG19" s="161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2:47" ht="24" customHeight="1" thickBot="1" x14ac:dyDescent="0.25">
      <c r="B20" s="220"/>
      <c r="C20" s="23">
        <v>7</v>
      </c>
      <c r="D20" s="85" t="s">
        <v>13</v>
      </c>
      <c r="E20" s="82" t="s">
        <v>3</v>
      </c>
      <c r="F20" s="107"/>
      <c r="G20" s="108"/>
      <c r="H20" s="222" t="str">
        <f>N18</f>
        <v>SILVER</v>
      </c>
      <c r="I20" s="186"/>
      <c r="J20" s="170"/>
      <c r="L20" s="16">
        <f t="shared" si="0"/>
        <v>1</v>
      </c>
      <c r="M20" s="141">
        <f>L20</f>
        <v>1</v>
      </c>
      <c r="N20" s="76" t="str">
        <f>IF(M20=1,"BRONS",IF(M20=2,"SILVER","GULD"))</f>
        <v>BRONS</v>
      </c>
      <c r="O20" s="35"/>
      <c r="P20" s="27" t="s">
        <v>6</v>
      </c>
      <c r="Q20" s="57">
        <f>COUNTIFS(M16:M19,1)</f>
        <v>1</v>
      </c>
      <c r="R20" s="58"/>
      <c r="S20" s="30"/>
      <c r="T20" s="30"/>
      <c r="U20" s="30"/>
      <c r="V20" s="30"/>
      <c r="W20" s="30"/>
      <c r="X20" s="30"/>
      <c r="Y20" s="59"/>
      <c r="Z20" s="60"/>
      <c r="AA20" s="10"/>
      <c r="AB20" s="27" t="s">
        <v>7</v>
      </c>
      <c r="AC20" s="28">
        <f>COUNTIFS(O12:O23,2)</f>
        <v>3</v>
      </c>
      <c r="AD20" s="36"/>
      <c r="AG20" s="161"/>
      <c r="AH20" s="10"/>
      <c r="AI20" s="10"/>
      <c r="AJ20" s="10"/>
      <c r="AK20" s="14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2:47" ht="24" customHeight="1" thickBot="1" x14ac:dyDescent="0.25">
      <c r="B21" s="220"/>
      <c r="C21" s="77">
        <v>8</v>
      </c>
      <c r="D21" s="88" t="s">
        <v>14</v>
      </c>
      <c r="E21" s="83" t="s">
        <v>2</v>
      </c>
      <c r="F21" s="109"/>
      <c r="G21" s="110"/>
      <c r="H21" s="223"/>
      <c r="I21" s="187"/>
      <c r="J21" s="170"/>
      <c r="L21" s="142">
        <f>IF(E24="BRONS",1,IF(E24="silver",2,3))</f>
        <v>2</v>
      </c>
      <c r="M21" s="143">
        <f>L21</f>
        <v>2</v>
      </c>
      <c r="N21" s="34" t="str">
        <f>IF(M21=1,"BRONS",IF(M21=2,"SILVER","GULD"))</f>
        <v>SILVER</v>
      </c>
      <c r="O21" s="35">
        <f>Q33</f>
        <v>2</v>
      </c>
      <c r="P21" s="27" t="s">
        <v>7</v>
      </c>
      <c r="Q21" s="57">
        <f>COUNTIFS(M16:M19,2)</f>
        <v>1</v>
      </c>
      <c r="R21" s="58"/>
      <c r="S21" s="30"/>
      <c r="T21" s="30"/>
      <c r="U21" s="30"/>
      <c r="V21" s="30"/>
      <c r="W21" s="30"/>
      <c r="X21" s="30"/>
      <c r="Y21" s="59"/>
      <c r="Z21" s="60"/>
      <c r="AA21" s="10"/>
      <c r="AB21" s="27" t="s">
        <v>8</v>
      </c>
      <c r="AC21" s="28">
        <f>COUNTIFS(O12:O23,3)</f>
        <v>1</v>
      </c>
      <c r="AD21" s="30"/>
      <c r="AG21" s="161">
        <f>AD22+AE22</f>
        <v>5</v>
      </c>
      <c r="AJ21" s="14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2:47" ht="24" customHeight="1" thickBot="1" x14ac:dyDescent="0.25">
      <c r="B22" s="219" t="s">
        <v>23</v>
      </c>
      <c r="C22" s="225">
        <v>9</v>
      </c>
      <c r="D22" s="188" t="s">
        <v>24</v>
      </c>
      <c r="E22" s="203" t="s">
        <v>4</v>
      </c>
      <c r="F22" s="116" t="s">
        <v>46</v>
      </c>
      <c r="G22" s="117" t="str">
        <f>IF(M20&gt;=2,"JA","NEJ")</f>
        <v>NEJ</v>
      </c>
      <c r="H22" s="226" t="str">
        <f>N20</f>
        <v>BRONS</v>
      </c>
      <c r="I22" s="185" t="str">
        <f>Q34</f>
        <v>SILVER</v>
      </c>
      <c r="J22" s="170"/>
      <c r="L22" s="16">
        <f>IF(E25="BRONS",1,IF(E25="silver",2,3))</f>
        <v>2</v>
      </c>
      <c r="M22" s="41">
        <f>L22</f>
        <v>2</v>
      </c>
      <c r="N22" s="34" t="str">
        <f>IF(M22=1,"BRONS",IF(M22=2,"SILVER","GULD"))</f>
        <v>SILVER</v>
      </c>
      <c r="O22" s="35"/>
      <c r="P22" s="27" t="s">
        <v>8</v>
      </c>
      <c r="Q22" s="57">
        <f>COUNTIFS(M16:M19,3)</f>
        <v>1</v>
      </c>
      <c r="R22" s="58"/>
      <c r="S22" s="30"/>
      <c r="T22" s="30"/>
      <c r="U22" s="30"/>
      <c r="V22" s="30"/>
      <c r="W22" s="30"/>
      <c r="X22" s="30"/>
      <c r="Y22" s="59"/>
      <c r="Z22" s="61"/>
      <c r="AA22" s="10"/>
      <c r="AB22" s="27"/>
      <c r="AC22" s="28">
        <f>IF(AC19&gt;=1,1,IF(AC20&gt;=1,2,3))</f>
        <v>2</v>
      </c>
      <c r="AD22" s="152">
        <f>IF(M29=14,3,2)</f>
        <v>2</v>
      </c>
      <c r="AE22" s="152">
        <f>IF(M27=3,3,2)</f>
        <v>3</v>
      </c>
      <c r="AF22" s="152">
        <f>IF(M28=1,3,2)</f>
        <v>2</v>
      </c>
      <c r="AG22" s="161">
        <f>AD22+AF22</f>
        <v>4</v>
      </c>
      <c r="AH22" s="56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2:47" ht="27" customHeight="1" thickBot="1" x14ac:dyDescent="0.25">
      <c r="B23" s="220"/>
      <c r="C23" s="184"/>
      <c r="D23" s="181"/>
      <c r="E23" s="178"/>
      <c r="F23" s="119" t="s">
        <v>52</v>
      </c>
      <c r="G23" s="120" t="str">
        <f>IF(M20&gt;=3,"JA","NEJ")</f>
        <v>NEJ</v>
      </c>
      <c r="H23" s="202"/>
      <c r="I23" s="186"/>
      <c r="J23" s="170"/>
      <c r="L23" s="39">
        <f>IF(E27="BRONS",1,IF(E27="silver",2,3))</f>
        <v>3</v>
      </c>
      <c r="M23" s="40">
        <f>L23</f>
        <v>3</v>
      </c>
      <c r="N23" s="34" t="str">
        <f>IF(M23=1,"BRONS",IF(M23=2,"SILVER","GULD"))</f>
        <v>GULD</v>
      </c>
      <c r="O23" s="35">
        <f>Q41</f>
        <v>3</v>
      </c>
      <c r="P23" s="62"/>
      <c r="Q23" s="57">
        <f>IF(Q20&gt;=1,IF(Q20&gt;=2,1,2),IF(Q22&gt;=Q21,3,2))</f>
        <v>2</v>
      </c>
      <c r="R23" s="63"/>
      <c r="S23" s="63"/>
      <c r="T23" s="63"/>
      <c r="U23" s="63"/>
      <c r="V23" s="64"/>
      <c r="W23" s="30"/>
      <c r="X23" s="64"/>
      <c r="Y23" s="65"/>
      <c r="Z23" s="61"/>
      <c r="AA23" s="10"/>
      <c r="AB23" s="66"/>
      <c r="AC23" s="46" t="str">
        <f>IF(AC22=2,"SILVER",IF(AC22=1,"BRONS",IF(AD22=3,"GULD",IF(AG21=6,"GULD",IF(AG22=6,"GULD","SILVER")))))</f>
        <v>SILVER</v>
      </c>
      <c r="AD23" s="146"/>
      <c r="AE23" s="154"/>
      <c r="AF23" s="154"/>
      <c r="AG23" s="162"/>
      <c r="AH23" s="56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2:47" ht="28.5" customHeight="1" thickBot="1" x14ac:dyDescent="0.25">
      <c r="B24" s="220"/>
      <c r="C24" s="77">
        <v>10</v>
      </c>
      <c r="D24" s="89" t="s">
        <v>25</v>
      </c>
      <c r="E24" s="83" t="s">
        <v>2</v>
      </c>
      <c r="F24" s="109" t="s">
        <v>47</v>
      </c>
      <c r="G24" s="110" t="str">
        <f>IF(M21&gt;=3,"JA","NEJ")</f>
        <v>NEJ</v>
      </c>
      <c r="H24" s="114" t="str">
        <f>N21</f>
        <v>SILVER</v>
      </c>
      <c r="I24" s="186"/>
      <c r="J24" s="170"/>
      <c r="L24" s="138"/>
      <c r="M24" s="138"/>
      <c r="N24" s="138"/>
      <c r="O24" s="138"/>
      <c r="P24" s="69"/>
      <c r="Q24" s="67" t="str">
        <f>IF(Q23=1,"BRONS",IF(Q23=2,"SILVER","GULD"))</f>
        <v>SILVER</v>
      </c>
      <c r="R24" s="70"/>
      <c r="S24" s="70"/>
      <c r="T24" s="146"/>
      <c r="U24" s="147"/>
      <c r="V24" s="147"/>
      <c r="W24" s="146"/>
      <c r="X24" s="147"/>
      <c r="Y24" s="70"/>
      <c r="Z24" s="148"/>
      <c r="AA24" s="10"/>
      <c r="AB24" s="5"/>
      <c r="AC24" s="5"/>
      <c r="AD24" s="5"/>
      <c r="AE24" s="6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2:47" ht="24" customHeight="1" x14ac:dyDescent="0.2">
      <c r="B25" s="219" t="s">
        <v>26</v>
      </c>
      <c r="C25" s="225">
        <v>11</v>
      </c>
      <c r="D25" s="188" t="s">
        <v>26</v>
      </c>
      <c r="E25" s="203" t="s">
        <v>2</v>
      </c>
      <c r="F25" s="112" t="s">
        <v>48</v>
      </c>
      <c r="G25" s="113" t="str">
        <f>IF(M22&gt;=2,"JA","NEJ")</f>
        <v>JA</v>
      </c>
      <c r="H25" s="226" t="str">
        <f>N22</f>
        <v>SILVER</v>
      </c>
      <c r="I25" s="185" t="str">
        <f>Q42</f>
        <v>GULD</v>
      </c>
      <c r="J25" s="170"/>
      <c r="L25" s="156" t="s">
        <v>64</v>
      </c>
      <c r="M25" s="157">
        <f>COUNTIF(G12:G35,"JA")</f>
        <v>12</v>
      </c>
      <c r="N25" s="139"/>
      <c r="O25" s="139"/>
      <c r="P25" s="63"/>
      <c r="Q25" s="58"/>
      <c r="R25" s="63"/>
      <c r="S25" s="63"/>
      <c r="T25" s="64"/>
      <c r="U25" s="64"/>
      <c r="V25" s="64"/>
      <c r="W25" s="30"/>
      <c r="X25" s="64"/>
      <c r="Y25" s="63"/>
      <c r="Z25" s="63"/>
      <c r="AA25" s="10"/>
      <c r="AB25" s="5"/>
      <c r="AC25" s="5"/>
      <c r="AD25" s="5"/>
      <c r="AE25" s="6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2:47" ht="24" customHeight="1" x14ac:dyDescent="0.2">
      <c r="B26" s="220"/>
      <c r="C26" s="184"/>
      <c r="D26" s="181"/>
      <c r="E26" s="178"/>
      <c r="F26" s="119" t="s">
        <v>49</v>
      </c>
      <c r="G26" s="121" t="str">
        <f>IF(M22&gt;=3,"JA","NEJ")</f>
        <v>NEJ</v>
      </c>
      <c r="H26" s="202"/>
      <c r="I26" s="186"/>
      <c r="J26" s="170"/>
      <c r="L26" s="158" t="s">
        <v>53</v>
      </c>
      <c r="M26" s="149">
        <f>COUNTIF(G12:G35,"NEJ")</f>
        <v>6</v>
      </c>
      <c r="P26" s="63"/>
      <c r="Q26" s="63"/>
      <c r="R26" s="63"/>
      <c r="S26" s="31"/>
      <c r="T26" s="31"/>
      <c r="U26" s="31"/>
      <c r="V26" s="31"/>
      <c r="W26" s="31"/>
      <c r="X26" s="31"/>
      <c r="Y26" s="31"/>
      <c r="Z26" s="31"/>
      <c r="AA26" s="10"/>
      <c r="AB26" s="5"/>
      <c r="AC26" s="5"/>
      <c r="AD26" s="5"/>
      <c r="AE26" s="6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2:47" ht="24" customHeight="1" x14ac:dyDescent="0.2">
      <c r="B27" s="220"/>
      <c r="C27" s="182">
        <v>12</v>
      </c>
      <c r="D27" s="227" t="s">
        <v>27</v>
      </c>
      <c r="E27" s="229" t="s">
        <v>3</v>
      </c>
      <c r="F27" s="122" t="s">
        <v>60</v>
      </c>
      <c r="G27" s="121" t="str">
        <f>IF(M23&gt;=3,"JA","NEJ")</f>
        <v>JA</v>
      </c>
      <c r="H27" s="189" t="str">
        <f>N23</f>
        <v>GULD</v>
      </c>
      <c r="I27" s="186"/>
      <c r="J27" s="170"/>
      <c r="L27" s="156" t="s">
        <v>63</v>
      </c>
      <c r="M27" s="149">
        <f>COUNTIF(G16:G18,"JA")</f>
        <v>3</v>
      </c>
      <c r="Q27" s="6"/>
      <c r="R27" s="6"/>
      <c r="S27" s="6"/>
      <c r="W27" s="4"/>
      <c r="X27" s="4"/>
      <c r="Y27" s="4"/>
      <c r="AC27" s="10" t="str">
        <f>IF(AC22=1,"BRONS",IF(AC22=2,"SILVER","GULD"))</f>
        <v>SILVER</v>
      </c>
      <c r="AD27" s="5"/>
      <c r="AE27" s="6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2:47" ht="24" customHeight="1" thickBot="1" x14ac:dyDescent="0.25">
      <c r="B28" s="221"/>
      <c r="C28" s="224"/>
      <c r="D28" s="228"/>
      <c r="E28" s="177"/>
      <c r="F28" s="123" t="s">
        <v>61</v>
      </c>
      <c r="G28" s="120" t="str">
        <f>IF(M23&gt;=3,"JA","NEJ")</f>
        <v>JA</v>
      </c>
      <c r="H28" s="190"/>
      <c r="I28" s="187"/>
      <c r="J28" s="169"/>
      <c r="L28" s="156" t="s">
        <v>65</v>
      </c>
      <c r="M28" s="149">
        <f>COUNTIF(G23,"JA")</f>
        <v>0</v>
      </c>
      <c r="Q28" s="6"/>
      <c r="R28" s="6"/>
      <c r="S28" s="6"/>
      <c r="W28" s="4"/>
      <c r="X28" s="4"/>
      <c r="Y28" s="4"/>
      <c r="AC28" s="10" t="str">
        <f>IF(AC22=2,"SILVER",AND(AD22=3,"GULD",AND(AE22=3,"GULD",AND(AF22=3,"GULD",IF(AC22=1,"BRONS","SILVER")))))</f>
        <v>SILVER</v>
      </c>
      <c r="AD28" s="5"/>
      <c r="AE28" s="6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2:47" ht="39" customHeight="1" thickBot="1" x14ac:dyDescent="0.3">
      <c r="B29" s="5"/>
      <c r="C29" s="5"/>
      <c r="E29" s="163" t="s">
        <v>58</v>
      </c>
      <c r="F29" s="164"/>
      <c r="G29" s="165"/>
      <c r="K29" s="13"/>
      <c r="L29" s="159" t="s">
        <v>62</v>
      </c>
      <c r="M29" s="149">
        <f>COUNTIF(G46:G59,"JA")</f>
        <v>9</v>
      </c>
      <c r="P29" s="2" t="s">
        <v>39</v>
      </c>
      <c r="Q29" s="18"/>
      <c r="R29" s="18"/>
      <c r="S29" s="18"/>
      <c r="T29" s="18"/>
      <c r="U29" s="18"/>
      <c r="V29" s="18"/>
      <c r="W29" s="18"/>
      <c r="X29" s="18"/>
      <c r="Y29" s="19"/>
      <c r="Z29" s="20"/>
      <c r="AA29" s="21"/>
      <c r="AB29" s="22"/>
      <c r="AC29" s="10"/>
      <c r="AD29" s="5"/>
      <c r="AE29" s="6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2:47" ht="24" customHeight="1" x14ac:dyDescent="0.25">
      <c r="B30" s="5"/>
      <c r="C30" s="5"/>
      <c r="E30" s="97" t="s">
        <v>56</v>
      </c>
      <c r="F30" s="135" t="s">
        <v>29</v>
      </c>
      <c r="G30" s="94" t="str">
        <f>IF(E30="UPPFYLLS","JA","NEJ")</f>
        <v>JA</v>
      </c>
      <c r="K30" s="13"/>
      <c r="L30" s="157"/>
      <c r="M30" s="149"/>
      <c r="P30" s="27" t="s">
        <v>6</v>
      </c>
      <c r="Q30" s="124">
        <f>COUNTIFS(M20:M21,1)</f>
        <v>1</v>
      </c>
      <c r="R30" s="29"/>
      <c r="S30" s="30"/>
      <c r="T30" s="30"/>
      <c r="U30" s="30"/>
      <c r="V30" s="31"/>
      <c r="W30" s="31"/>
      <c r="X30" s="4"/>
      <c r="Y30" s="32"/>
      <c r="Z30" s="72"/>
      <c r="AA30" s="22"/>
      <c r="AB30" s="10"/>
      <c r="AC30" s="10"/>
      <c r="AD30" s="10"/>
      <c r="AE30" s="6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2:47" ht="24" customHeight="1" x14ac:dyDescent="0.25">
      <c r="B31" s="5"/>
      <c r="C31" s="5"/>
      <c r="E31" s="98" t="s">
        <v>57</v>
      </c>
      <c r="F31" s="136" t="s">
        <v>36</v>
      </c>
      <c r="G31" s="95" t="str">
        <f>IF(E31="UPPFYLLS","JA","NEJ")</f>
        <v>NEJ</v>
      </c>
      <c r="K31" s="13"/>
      <c r="L31" s="157"/>
      <c r="M31" s="149"/>
      <c r="P31" s="27" t="s">
        <v>7</v>
      </c>
      <c r="Q31" s="124">
        <f>COUNTIFS(M20:M21,2)</f>
        <v>1</v>
      </c>
      <c r="R31" s="29"/>
      <c r="S31" s="30"/>
      <c r="T31" s="30"/>
      <c r="U31" s="36"/>
      <c r="V31" s="31"/>
      <c r="W31" s="31"/>
      <c r="X31" s="4"/>
      <c r="Y31" s="32"/>
      <c r="Z31" s="72"/>
      <c r="AA31" s="22"/>
      <c r="AB31" s="10"/>
      <c r="AC31" s="10"/>
      <c r="AD31" s="10"/>
      <c r="AE31" s="6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2:47" ht="24" customHeight="1" x14ac:dyDescent="0.25">
      <c r="B32" s="5"/>
      <c r="C32" s="5"/>
      <c r="E32" s="98" t="s">
        <v>56</v>
      </c>
      <c r="F32" s="136" t="s">
        <v>30</v>
      </c>
      <c r="G32" s="95" t="str">
        <f>IF(E32="UPPFYLLS","JA","NEJ")</f>
        <v>JA</v>
      </c>
      <c r="K32" s="13"/>
      <c r="L32" s="157" t="s">
        <v>54</v>
      </c>
      <c r="M32" s="149">
        <f>M25+M26</f>
        <v>18</v>
      </c>
      <c r="P32" s="27" t="s">
        <v>8</v>
      </c>
      <c r="Q32" s="124">
        <f>COUNTIFS(M20:M21,3)</f>
        <v>0</v>
      </c>
      <c r="R32" s="29"/>
      <c r="S32" s="30"/>
      <c r="T32" s="36"/>
      <c r="U32" s="36"/>
      <c r="V32" s="31"/>
      <c r="W32" s="31"/>
      <c r="X32" s="4"/>
      <c r="Y32" s="32"/>
      <c r="Z32" s="72"/>
      <c r="AA32" s="22"/>
      <c r="AB32" s="10"/>
      <c r="AC32" s="10"/>
      <c r="AD32" s="10"/>
      <c r="AE32" s="6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2:51" ht="24" customHeight="1" thickBot="1" x14ac:dyDescent="0.3">
      <c r="B33" s="5"/>
      <c r="C33" s="5"/>
      <c r="E33" s="98" t="s">
        <v>57</v>
      </c>
      <c r="F33" s="136" t="s">
        <v>34</v>
      </c>
      <c r="G33" s="95" t="str">
        <f t="shared" ref="G33:G35" si="1">IF(E33="UPPFYLLS","JA","NEJ")</f>
        <v>NEJ</v>
      </c>
      <c r="K33" s="13"/>
      <c r="L33" s="68"/>
      <c r="P33" s="42"/>
      <c r="Q33" s="124">
        <f>IF(Q30&gt;=1,IF(Q30&gt;=2,1,2),IF(Q32&gt;=Q31,3,2))</f>
        <v>2</v>
      </c>
      <c r="R33" s="44"/>
      <c r="S33" s="31"/>
      <c r="T33" s="31"/>
      <c r="U33" s="31"/>
      <c r="V33" s="31"/>
      <c r="W33" s="31"/>
      <c r="X33" s="4"/>
      <c r="Y33" s="32"/>
      <c r="Z33" s="72"/>
      <c r="AA33" s="22"/>
      <c r="AB33" s="22"/>
      <c r="AC33" s="10"/>
      <c r="AD33" s="10"/>
      <c r="AE33" s="6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2:51" ht="24" customHeight="1" thickBot="1" x14ac:dyDescent="0.3">
      <c r="E34" s="98" t="s">
        <v>56</v>
      </c>
      <c r="F34" s="136" t="s">
        <v>35</v>
      </c>
      <c r="G34" s="95" t="str">
        <f t="shared" si="1"/>
        <v>JA</v>
      </c>
      <c r="J34" s="4"/>
      <c r="K34" s="13"/>
      <c r="L34" s="4"/>
      <c r="P34" s="45"/>
      <c r="Q34" s="46" t="str">
        <f>IF(Q33=1,"BRONS",IF(Q33=2,"SILVER","GULD"))</f>
        <v>SILVER</v>
      </c>
      <c r="R34" s="47"/>
      <c r="S34" s="47"/>
      <c r="T34" s="48"/>
      <c r="U34" s="47"/>
      <c r="V34" s="47"/>
      <c r="W34" s="49"/>
      <c r="X34" s="49"/>
      <c r="Y34" s="49"/>
      <c r="Z34" s="73"/>
      <c r="AA34" s="21"/>
      <c r="AB34" s="22"/>
      <c r="AC34" s="22"/>
      <c r="AD34" s="10"/>
      <c r="AE34" s="6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2:51" ht="24" customHeight="1" thickBot="1" x14ac:dyDescent="0.25">
      <c r="E35" s="99" t="s">
        <v>56</v>
      </c>
      <c r="F35" s="137" t="s">
        <v>31</v>
      </c>
      <c r="G35" s="96" t="str">
        <f t="shared" si="1"/>
        <v>JA</v>
      </c>
      <c r="J35" s="4"/>
      <c r="K35" s="4"/>
      <c r="P35" s="5"/>
      <c r="Q35" s="5"/>
      <c r="R35" s="5"/>
      <c r="S35" s="5"/>
      <c r="T35" s="5"/>
      <c r="U35" s="4"/>
      <c r="V35" s="4"/>
      <c r="W35" s="4"/>
      <c r="X35" s="4"/>
      <c r="Y35" s="4"/>
      <c r="AB35" s="6"/>
      <c r="AC35" s="6"/>
      <c r="AD35" s="6"/>
      <c r="AE35" s="6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2:51" ht="36" customHeight="1" x14ac:dyDescent="0.2">
      <c r="B36" s="71"/>
      <c r="D36" s="175" t="s">
        <v>55</v>
      </c>
      <c r="E36" s="175"/>
      <c r="F36" s="175"/>
      <c r="G36" s="125" t="str">
        <f>CONCATENATE(M25," av ",M32)</f>
        <v>12 av 18</v>
      </c>
      <c r="H36" s="4"/>
      <c r="I36" s="4"/>
      <c r="J36" s="4"/>
      <c r="K36" s="4"/>
      <c r="L36" s="4"/>
      <c r="AH36" s="10"/>
      <c r="AI36" s="10"/>
      <c r="AJ36" s="10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2:51" ht="25.5" hidden="1" customHeight="1" x14ac:dyDescent="0.25">
      <c r="B37" s="5"/>
      <c r="P37" s="2" t="s">
        <v>51</v>
      </c>
      <c r="Q37" s="18"/>
      <c r="R37" s="18"/>
      <c r="S37" s="18"/>
      <c r="T37" s="18"/>
      <c r="U37" s="18"/>
      <c r="V37" s="18"/>
      <c r="W37" s="18"/>
      <c r="X37" s="18"/>
      <c r="Y37" s="19"/>
      <c r="Z37" s="20"/>
      <c r="AH37" s="10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2:51" ht="15.75" hidden="1" x14ac:dyDescent="0.25">
      <c r="B38" s="5"/>
      <c r="D38" s="175"/>
      <c r="E38" s="175"/>
      <c r="F38" s="175"/>
      <c r="G38" s="126"/>
      <c r="P38" s="27" t="s">
        <v>6</v>
      </c>
      <c r="Q38" s="124">
        <f>COUNTIFS(M22:M23,1)</f>
        <v>0</v>
      </c>
      <c r="R38" s="127"/>
      <c r="S38" s="128"/>
      <c r="T38" s="128"/>
      <c r="U38" s="128"/>
      <c r="V38" s="129"/>
      <c r="W38" s="129"/>
      <c r="X38" s="102"/>
      <c r="Y38" s="130"/>
      <c r="Z38" s="72"/>
      <c r="AH38" s="10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2:51" hidden="1" x14ac:dyDescent="0.2">
      <c r="B39" s="5"/>
      <c r="P39" s="27" t="s">
        <v>7</v>
      </c>
      <c r="Q39" s="124">
        <f>COUNTIFS(M22:M23,2)</f>
        <v>1</v>
      </c>
      <c r="R39" s="127"/>
      <c r="S39" s="128"/>
      <c r="T39" s="128"/>
      <c r="U39" s="131"/>
      <c r="V39" s="129"/>
      <c r="W39" s="129"/>
      <c r="X39" s="102"/>
      <c r="Y39" s="130"/>
      <c r="Z39" s="72"/>
      <c r="AH39" s="10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2:51" hidden="1" x14ac:dyDescent="0.2">
      <c r="B40" s="5"/>
      <c r="P40" s="27" t="s">
        <v>8</v>
      </c>
      <c r="Q40" s="124">
        <f>COUNTIFS(M22:M23,3)</f>
        <v>1</v>
      </c>
      <c r="R40" s="127"/>
      <c r="S40" s="128"/>
      <c r="T40" s="131"/>
      <c r="U40" s="131"/>
      <c r="V40" s="129"/>
      <c r="W40" s="129"/>
      <c r="X40" s="102"/>
      <c r="Y40" s="130"/>
      <c r="Z40" s="72"/>
      <c r="AH40" s="10"/>
      <c r="AI40" s="10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2:51" ht="16.5" hidden="1" thickBot="1" x14ac:dyDescent="0.3">
      <c r="I41" s="132"/>
      <c r="M41" s="5"/>
      <c r="N41" s="5"/>
      <c r="O41" s="5"/>
      <c r="P41" s="42"/>
      <c r="Q41" s="124">
        <f>IF(Q38&gt;=1,IF(Q38&gt;=2,1,2),IF(Q40&gt;=Q39,3,2))</f>
        <v>3</v>
      </c>
      <c r="R41" s="133"/>
      <c r="S41" s="31"/>
      <c r="T41" s="31"/>
      <c r="U41" s="31"/>
      <c r="V41" s="31"/>
      <c r="W41" s="31"/>
      <c r="X41" s="102"/>
      <c r="Y41" s="130"/>
      <c r="Z41" s="72"/>
      <c r="AA41" s="22"/>
      <c r="AB41" s="22"/>
      <c r="AC41" s="22"/>
      <c r="AD41" s="21"/>
      <c r="AE41" s="22"/>
      <c r="AF41" s="22"/>
      <c r="AG41" s="10"/>
      <c r="AH41" s="10"/>
      <c r="AI41" s="10"/>
      <c r="AJ41" s="4"/>
      <c r="AK41" s="4"/>
      <c r="AL41" s="4"/>
      <c r="AM41" s="53"/>
      <c r="AV41" s="74"/>
      <c r="AW41" s="74"/>
      <c r="AX41" s="74"/>
      <c r="AY41" s="74"/>
    </row>
    <row r="42" spans="2:51" ht="16.5" hidden="1" thickBot="1" x14ac:dyDescent="0.3">
      <c r="M42" s="5"/>
      <c r="N42" s="5"/>
      <c r="O42" s="5"/>
      <c r="P42" s="45"/>
      <c r="Q42" s="46" t="str">
        <f>IF(Q41=1,"BRONS",IF(Q41=2,"SILVER","GULD"))</f>
        <v>GULD</v>
      </c>
      <c r="R42" s="134"/>
      <c r="S42" s="134"/>
      <c r="T42" s="48"/>
      <c r="U42" s="134"/>
      <c r="V42" s="134"/>
      <c r="W42" s="49"/>
      <c r="X42" s="49"/>
      <c r="Y42" s="49"/>
      <c r="Z42" s="73"/>
      <c r="AA42" s="22"/>
      <c r="AB42" s="22"/>
      <c r="AC42" s="22"/>
      <c r="AD42" s="21"/>
      <c r="AE42" s="22"/>
      <c r="AF42" s="22"/>
      <c r="AG42" s="10"/>
      <c r="AH42" s="10"/>
      <c r="AI42" s="10"/>
      <c r="AJ42" s="4"/>
      <c r="AK42" s="4"/>
      <c r="AL42" s="4"/>
      <c r="AM42" s="53"/>
      <c r="AV42" s="74"/>
      <c r="AW42" s="74"/>
      <c r="AX42" s="74"/>
      <c r="AY42" s="74"/>
    </row>
    <row r="43" spans="2:51" hidden="1" x14ac:dyDescent="0.2">
      <c r="F43" s="10"/>
      <c r="G43" s="4"/>
      <c r="X43" s="51"/>
      <c r="Y43" s="11"/>
      <c r="Z43" s="11"/>
      <c r="AA43" s="11"/>
      <c r="AB43" s="11"/>
      <c r="AC43" s="11"/>
      <c r="AD43" s="11"/>
      <c r="AE43" s="10"/>
      <c r="AF43" s="10"/>
      <c r="AG43" s="10"/>
      <c r="AH43" s="10"/>
      <c r="AI43" s="10"/>
      <c r="AJ43" s="4"/>
      <c r="AK43" s="4"/>
      <c r="AL43" s="4"/>
      <c r="AM43" s="53"/>
      <c r="AV43" s="74"/>
      <c r="AW43" s="74"/>
      <c r="AX43" s="74"/>
      <c r="AY43" s="74"/>
    </row>
    <row r="44" spans="2:51" hidden="1" x14ac:dyDescent="0.2">
      <c r="F44" s="10"/>
      <c r="G44" s="26"/>
      <c r="AF44" s="5"/>
      <c r="AG44" s="10"/>
      <c r="AH44" s="10"/>
      <c r="AI44" s="10"/>
      <c r="AJ44" s="4"/>
      <c r="AK44" s="4"/>
      <c r="AL44" s="4"/>
      <c r="AM44" s="53"/>
      <c r="AV44" s="74"/>
      <c r="AW44" s="74"/>
      <c r="AX44" s="74"/>
      <c r="AY44" s="74"/>
    </row>
    <row r="45" spans="2:51" hidden="1" x14ac:dyDescent="0.2">
      <c r="F45" s="35"/>
      <c r="G45" s="26"/>
      <c r="AG45" s="10"/>
      <c r="AH45" s="10"/>
      <c r="AI45" s="10"/>
      <c r="AJ45" s="4"/>
      <c r="AK45" s="4"/>
      <c r="AL45" s="4"/>
      <c r="AM45" s="53"/>
      <c r="AV45" s="74"/>
      <c r="AW45" s="74"/>
      <c r="AX45" s="74"/>
      <c r="AY45" s="74"/>
    </row>
    <row r="46" spans="2:51" hidden="1" x14ac:dyDescent="0.2">
      <c r="F46" s="35" t="str">
        <f>F14</f>
        <v>DNSH 7.1 (1.2)</v>
      </c>
      <c r="G46" s="35" t="str">
        <f>G14</f>
        <v>JA</v>
      </c>
      <c r="AG46" s="10"/>
      <c r="AH46" s="10"/>
      <c r="AI46" s="10"/>
      <c r="AJ46" s="4"/>
      <c r="AK46" s="4"/>
      <c r="AL46" s="4"/>
      <c r="AM46" s="53"/>
      <c r="AV46" s="74"/>
      <c r="AW46" s="74"/>
      <c r="AX46" s="74"/>
      <c r="AY46" s="74"/>
    </row>
    <row r="47" spans="2:51" hidden="1" x14ac:dyDescent="0.2">
      <c r="F47" s="35" t="str">
        <f>F15</f>
        <v>DNSH 7.1 (1.3)</v>
      </c>
      <c r="G47" s="35" t="str">
        <f>G15</f>
        <v>JA</v>
      </c>
      <c r="AG47" s="10"/>
      <c r="AH47" s="10"/>
      <c r="AI47" s="10"/>
      <c r="AJ47" s="4"/>
      <c r="AK47" s="4"/>
      <c r="AL47" s="4"/>
      <c r="AM47" s="53"/>
      <c r="AV47" s="74"/>
      <c r="AW47" s="74"/>
      <c r="AX47" s="74"/>
      <c r="AY47" s="74"/>
    </row>
    <row r="48" spans="2:51" hidden="1" x14ac:dyDescent="0.2">
      <c r="F48" s="35" t="str">
        <f>F22</f>
        <v>DNSH 7.1 (2.1)</v>
      </c>
      <c r="G48" s="35" t="str">
        <f>G22</f>
        <v>NEJ</v>
      </c>
      <c r="AG48" s="10"/>
      <c r="AH48" s="10"/>
      <c r="AI48" s="10"/>
      <c r="AJ48" s="4"/>
      <c r="AK48" s="4"/>
      <c r="AL48" s="4"/>
      <c r="AM48" s="53"/>
      <c r="AV48" s="74"/>
      <c r="AW48" s="74"/>
      <c r="AX48" s="74"/>
      <c r="AY48" s="74"/>
    </row>
    <row r="49" spans="2:51" hidden="1" x14ac:dyDescent="0.2">
      <c r="F49" s="35" t="str">
        <f t="shared" ref="F49:G53" si="2">F24</f>
        <v>DNSH 7.1 (6.2)</v>
      </c>
      <c r="G49" s="35" t="str">
        <f t="shared" si="2"/>
        <v>NEJ</v>
      </c>
      <c r="AG49" s="10"/>
      <c r="AH49" s="10"/>
      <c r="AI49" s="10"/>
      <c r="AJ49" s="4"/>
      <c r="AK49" s="4"/>
      <c r="AL49" s="4"/>
      <c r="AM49" s="53"/>
      <c r="AV49" s="74"/>
      <c r="AW49" s="74"/>
      <c r="AX49" s="74"/>
      <c r="AY49" s="74"/>
    </row>
    <row r="50" spans="2:51" hidden="1" x14ac:dyDescent="0.2">
      <c r="F50" s="35" t="str">
        <f t="shared" si="2"/>
        <v>DNSH 7.1 (4.2)</v>
      </c>
      <c r="G50" s="35" t="str">
        <f t="shared" si="2"/>
        <v>JA</v>
      </c>
      <c r="AG50" s="10"/>
      <c r="AH50" s="10"/>
      <c r="AI50" s="10"/>
    </row>
    <row r="51" spans="2:51" hidden="1" x14ac:dyDescent="0.2">
      <c r="F51" s="35" t="str">
        <f t="shared" si="2"/>
        <v>DNSH 7.1 (4.1)</v>
      </c>
      <c r="G51" s="35" t="str">
        <f t="shared" si="2"/>
        <v>NEJ</v>
      </c>
    </row>
    <row r="52" spans="2:51" hidden="1" x14ac:dyDescent="0.2">
      <c r="F52" s="35" t="str">
        <f t="shared" si="2"/>
        <v xml:space="preserve">DNSH 7.1 (5.1) </v>
      </c>
      <c r="G52" s="35" t="str">
        <f t="shared" si="2"/>
        <v>JA</v>
      </c>
      <c r="X52" s="4"/>
      <c r="Y52" s="4"/>
    </row>
    <row r="53" spans="2:51" hidden="1" x14ac:dyDescent="0.2">
      <c r="F53" s="35" t="str">
        <f t="shared" si="2"/>
        <v>DNSH 7.1 (5.2)</v>
      </c>
      <c r="G53" s="35" t="str">
        <f t="shared" si="2"/>
        <v>JA</v>
      </c>
      <c r="X53" s="4"/>
      <c r="Y53" s="4"/>
    </row>
    <row r="54" spans="2:51" hidden="1" x14ac:dyDescent="0.2">
      <c r="F54" s="35" t="str">
        <f t="shared" ref="F54:G59" si="3">F30</f>
        <v xml:space="preserve">DNSH 7.1 (1.1) </v>
      </c>
      <c r="G54" s="35" t="str">
        <f t="shared" si="3"/>
        <v>JA</v>
      </c>
      <c r="X54" s="4"/>
      <c r="Y54" s="4"/>
    </row>
    <row r="55" spans="2:51" hidden="1" x14ac:dyDescent="0.2">
      <c r="F55" s="35" t="str">
        <f t="shared" si="3"/>
        <v>DNSH 7.1 (3.1)</v>
      </c>
      <c r="G55" s="35" t="str">
        <f t="shared" si="3"/>
        <v>NEJ</v>
      </c>
      <c r="X55" s="4"/>
      <c r="Y55" s="4"/>
    </row>
    <row r="56" spans="2:51" hidden="1" x14ac:dyDescent="0.2">
      <c r="F56" s="35" t="str">
        <f t="shared" si="3"/>
        <v>DNSH 7.1 (3.2)</v>
      </c>
      <c r="G56" s="35" t="str">
        <f t="shared" si="3"/>
        <v>JA</v>
      </c>
    </row>
    <row r="57" spans="2:51" hidden="1" x14ac:dyDescent="0.2">
      <c r="B57" s="172"/>
      <c r="C57" s="172"/>
      <c r="D57" s="172"/>
      <c r="E57" s="172"/>
      <c r="F57" s="35" t="str">
        <f t="shared" si="3"/>
        <v>DNSH 7.1 (5.3)</v>
      </c>
      <c r="G57" s="35" t="str">
        <f t="shared" si="3"/>
        <v>NEJ</v>
      </c>
    </row>
    <row r="58" spans="2:51" hidden="1" x14ac:dyDescent="0.2">
      <c r="B58" s="38"/>
      <c r="C58" s="90"/>
      <c r="D58" s="90"/>
      <c r="E58" s="90"/>
      <c r="F58" s="35" t="str">
        <f t="shared" si="3"/>
        <v>DNSH 7.1 (5.4)</v>
      </c>
      <c r="G58" s="35" t="str">
        <f t="shared" si="3"/>
        <v>JA</v>
      </c>
    </row>
    <row r="59" spans="2:51" hidden="1" x14ac:dyDescent="0.2">
      <c r="B59" s="38"/>
      <c r="C59" s="90"/>
      <c r="D59" s="90"/>
      <c r="E59" s="90"/>
      <c r="F59" s="35" t="str">
        <f t="shared" si="3"/>
        <v>DNSH 7.1 (6.1)</v>
      </c>
      <c r="G59" s="35" t="str">
        <f t="shared" si="3"/>
        <v>JA</v>
      </c>
    </row>
    <row r="60" spans="2:51" x14ac:dyDescent="0.2">
      <c r="C60" s="138"/>
      <c r="D60" s="138"/>
      <c r="E60" s="138"/>
      <c r="F60" s="138"/>
      <c r="G60" s="139"/>
    </row>
    <row r="61" spans="2:51" x14ac:dyDescent="0.2">
      <c r="B61" s="38"/>
      <c r="C61" s="139"/>
      <c r="D61" s="139"/>
      <c r="E61" s="139"/>
      <c r="F61" s="139"/>
      <c r="G61" s="139"/>
    </row>
    <row r="62" spans="2:51" x14ac:dyDescent="0.2">
      <c r="C62" s="4"/>
      <c r="D62" s="4"/>
      <c r="E62" s="4"/>
      <c r="F62" s="4"/>
      <c r="G62" s="24"/>
    </row>
    <row r="63" spans="2:51" x14ac:dyDescent="0.2">
      <c r="B63" s="5"/>
      <c r="C63" s="5"/>
    </row>
    <row r="64" spans="2:51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</sheetData>
  <sheetProtection algorithmName="SHA-512" hashValue="EwUnSKXteCuJ3Fwb1khcyuuK4NjMqqPaL6KPj+30WN5I7GlFMXZGwCyENnNciKKVsjWmxDLZEZ76QYDRknBtJg==" saltValue="OG4g3HyXHuEg1zaqQMbphA==" spinCount="100000" sheet="1"/>
  <mergeCells count="45">
    <mergeCell ref="B18:B21"/>
    <mergeCell ref="I18:I21"/>
    <mergeCell ref="B22:B24"/>
    <mergeCell ref="B25:B28"/>
    <mergeCell ref="I22:I24"/>
    <mergeCell ref="H20:H21"/>
    <mergeCell ref="C27:C28"/>
    <mergeCell ref="E25:E26"/>
    <mergeCell ref="C22:C23"/>
    <mergeCell ref="C25:C26"/>
    <mergeCell ref="H22:H23"/>
    <mergeCell ref="D25:D26"/>
    <mergeCell ref="H25:H26"/>
    <mergeCell ref="D27:D28"/>
    <mergeCell ref="E27:E28"/>
    <mergeCell ref="D5:H5"/>
    <mergeCell ref="D6:H6"/>
    <mergeCell ref="J10:J11"/>
    <mergeCell ref="I10:I11"/>
    <mergeCell ref="D10:D11"/>
    <mergeCell ref="E10:E11"/>
    <mergeCell ref="G10:G11"/>
    <mergeCell ref="H10:H11"/>
    <mergeCell ref="F10:F11"/>
    <mergeCell ref="B57:E57"/>
    <mergeCell ref="M18:M19"/>
    <mergeCell ref="D38:F38"/>
    <mergeCell ref="E14:E16"/>
    <mergeCell ref="D14:D16"/>
    <mergeCell ref="C14:C16"/>
    <mergeCell ref="I25:I28"/>
    <mergeCell ref="D36:F36"/>
    <mergeCell ref="D22:D23"/>
    <mergeCell ref="H27:H28"/>
    <mergeCell ref="I12:I17"/>
    <mergeCell ref="B12:B17"/>
    <mergeCell ref="H12:H13"/>
    <mergeCell ref="H14:H16"/>
    <mergeCell ref="E22:E23"/>
    <mergeCell ref="M12:M13"/>
    <mergeCell ref="E29:G29"/>
    <mergeCell ref="E8:E9"/>
    <mergeCell ref="N12:N13"/>
    <mergeCell ref="J12:J28"/>
    <mergeCell ref="N18:N19"/>
  </mergeCells>
  <conditionalFormatting sqref="E12:E14 E24:E25 E27 E17:E22">
    <cfRule type="expression" dxfId="189" priority="397" stopIfTrue="1">
      <formula>NOT(ISERROR(SEARCH("KLASSAD",E12)))</formula>
    </cfRule>
    <cfRule type="expression" dxfId="188" priority="398" stopIfTrue="1">
      <formula>NOT(ISERROR(SEARCH("BRONS",E12)))</formula>
    </cfRule>
    <cfRule type="expression" dxfId="187" priority="399" stopIfTrue="1">
      <formula>NOT(ISERROR(SEARCH("GULD",E12)))</formula>
    </cfRule>
  </conditionalFormatting>
  <conditionalFormatting sqref="H14 H20 H25 H17:H18 H27">
    <cfRule type="cellIs" dxfId="186" priority="386" stopIfTrue="1" operator="equal">
      <formula>"GULD"</formula>
    </cfRule>
    <cfRule type="cellIs" dxfId="185" priority="387" stopIfTrue="1" operator="equal">
      <formula>"SILVER"</formula>
    </cfRule>
    <cfRule type="cellIs" dxfId="184" priority="388" stopIfTrue="1" operator="equal">
      <formula>"BRONS"</formula>
    </cfRule>
  </conditionalFormatting>
  <conditionalFormatting sqref="H14 H17:H18">
    <cfRule type="expression" dxfId="183" priority="383" stopIfTrue="1">
      <formula>NOT(ISERROR(SEARCH("KLASSAD",H14)))</formula>
    </cfRule>
    <cfRule type="expression" dxfId="182" priority="384" stopIfTrue="1">
      <formula>NOT(ISERROR(SEARCH("BRONS",H14)))</formula>
    </cfRule>
    <cfRule type="expression" dxfId="181" priority="385" stopIfTrue="1">
      <formula>NOT(ISERROR(SEARCH("GULD",H14)))</formula>
    </cfRule>
  </conditionalFormatting>
  <conditionalFormatting sqref="H25">
    <cfRule type="expression" dxfId="180" priority="374" stopIfTrue="1">
      <formula>NOT(ISERROR(SEARCH("KLASSAD",H25)))</formula>
    </cfRule>
    <cfRule type="expression" dxfId="179" priority="375" stopIfTrue="1">
      <formula>NOT(ISERROR(SEARCH("BRONS",H25)))</formula>
    </cfRule>
    <cfRule type="expression" dxfId="178" priority="376" stopIfTrue="1">
      <formula>NOT(ISERROR(SEARCH("GULD",H25)))</formula>
    </cfRule>
  </conditionalFormatting>
  <conditionalFormatting sqref="H18">
    <cfRule type="expression" dxfId="177" priority="365" stopIfTrue="1">
      <formula>NOT(ISERROR(SEARCH("KLASSAD",H18)))</formula>
    </cfRule>
    <cfRule type="expression" dxfId="176" priority="366" stopIfTrue="1">
      <formula>NOT(ISERROR(SEARCH("BRONS",H18)))</formula>
    </cfRule>
    <cfRule type="expression" dxfId="175" priority="367" stopIfTrue="1">
      <formula>NOT(ISERROR(SEARCH("GULD",H18)))</formula>
    </cfRule>
  </conditionalFormatting>
  <conditionalFormatting sqref="H20">
    <cfRule type="expression" dxfId="174" priority="362" stopIfTrue="1">
      <formula>NOT(ISERROR(SEARCH("KLASSAD",H20)))</formula>
    </cfRule>
    <cfRule type="expression" dxfId="173" priority="363" stopIfTrue="1">
      <formula>NOT(ISERROR(SEARCH("BRONS",H20)))</formula>
    </cfRule>
    <cfRule type="expression" dxfId="172" priority="364" stopIfTrue="1">
      <formula>NOT(ISERROR(SEARCH("GULD",H20)))</formula>
    </cfRule>
  </conditionalFormatting>
  <conditionalFormatting sqref="H27">
    <cfRule type="expression" dxfId="171" priority="359" stopIfTrue="1">
      <formula>NOT(ISERROR(SEARCH("KLASSAD",H27)))</formula>
    </cfRule>
    <cfRule type="expression" dxfId="170" priority="360" stopIfTrue="1">
      <formula>NOT(ISERROR(SEARCH("BRONS",H27)))</formula>
    </cfRule>
    <cfRule type="expression" dxfId="169" priority="361" stopIfTrue="1">
      <formula>NOT(ISERROR(SEARCH("GULD",H27)))</formula>
    </cfRule>
  </conditionalFormatting>
  <conditionalFormatting sqref="I18">
    <cfRule type="cellIs" dxfId="168" priority="338" stopIfTrue="1" operator="equal">
      <formula>"GULD"</formula>
    </cfRule>
    <cfRule type="cellIs" dxfId="167" priority="339" stopIfTrue="1" operator="equal">
      <formula>"SILVER"</formula>
    </cfRule>
    <cfRule type="cellIs" dxfId="166" priority="340" stopIfTrue="1" operator="equal">
      <formula>"BRONS"</formula>
    </cfRule>
  </conditionalFormatting>
  <conditionalFormatting sqref="I18">
    <cfRule type="expression" dxfId="165" priority="335" stopIfTrue="1">
      <formula>NOT(ISERROR(SEARCH("KLASSAD",I18)))</formula>
    </cfRule>
    <cfRule type="expression" dxfId="164" priority="336" stopIfTrue="1">
      <formula>NOT(ISERROR(SEARCH("BRONS",I18)))</formula>
    </cfRule>
    <cfRule type="expression" dxfId="163" priority="337" stopIfTrue="1">
      <formula>NOT(ISERROR(SEARCH("GULD",I18)))</formula>
    </cfRule>
  </conditionalFormatting>
  <conditionalFormatting sqref="J12">
    <cfRule type="cellIs" dxfId="162" priority="326" stopIfTrue="1" operator="equal">
      <formula>"GULD"</formula>
    </cfRule>
    <cfRule type="cellIs" dxfId="161" priority="327" stopIfTrue="1" operator="equal">
      <formula>"SILVER"</formula>
    </cfRule>
    <cfRule type="cellIs" dxfId="160" priority="328" stopIfTrue="1" operator="equal">
      <formula>"BRONS"</formula>
    </cfRule>
  </conditionalFormatting>
  <conditionalFormatting sqref="J12">
    <cfRule type="expression" dxfId="159" priority="323" stopIfTrue="1">
      <formula>NOT(ISERROR(SEARCH("KLASSAD",J12)))</formula>
    </cfRule>
    <cfRule type="expression" dxfId="158" priority="324" stopIfTrue="1">
      <formula>NOT(ISERROR(SEARCH("BRONS",J12)))</formula>
    </cfRule>
    <cfRule type="expression" dxfId="157" priority="325" stopIfTrue="1">
      <formula>NOT(ISERROR(SEARCH("GULD",J12)))</formula>
    </cfRule>
  </conditionalFormatting>
  <conditionalFormatting sqref="H18">
    <cfRule type="expression" dxfId="156" priority="284" stopIfTrue="1">
      <formula>NOT(ISERROR(SEARCH("KLASSAD",H18)))</formula>
    </cfRule>
    <cfRule type="expression" dxfId="155" priority="285" stopIfTrue="1">
      <formula>NOT(ISERROR(SEARCH("BRONS",H18)))</formula>
    </cfRule>
    <cfRule type="expression" dxfId="154" priority="286" stopIfTrue="1">
      <formula>NOT(ISERROR(SEARCH("GULD",H18)))</formula>
    </cfRule>
  </conditionalFormatting>
  <conditionalFormatting sqref="H20">
    <cfRule type="expression" dxfId="153" priority="281" stopIfTrue="1">
      <formula>NOT(ISERROR(SEARCH("KLASSAD",H20)))</formula>
    </cfRule>
    <cfRule type="expression" dxfId="152" priority="282" stopIfTrue="1">
      <formula>NOT(ISERROR(SEARCH("BRONS",H20)))</formula>
    </cfRule>
    <cfRule type="expression" dxfId="151" priority="283" stopIfTrue="1">
      <formula>NOT(ISERROR(SEARCH("GULD",H20)))</formula>
    </cfRule>
  </conditionalFormatting>
  <conditionalFormatting sqref="H25">
    <cfRule type="expression" dxfId="150" priority="278" stopIfTrue="1">
      <formula>NOT(ISERROR(SEARCH("KLASSAD",H25)))</formula>
    </cfRule>
    <cfRule type="expression" dxfId="149" priority="279" stopIfTrue="1">
      <formula>NOT(ISERROR(SEARCH("BRONS",H25)))</formula>
    </cfRule>
    <cfRule type="expression" dxfId="148" priority="280" stopIfTrue="1">
      <formula>NOT(ISERROR(SEARCH("GULD",H25)))</formula>
    </cfRule>
  </conditionalFormatting>
  <conditionalFormatting sqref="H27">
    <cfRule type="expression" dxfId="147" priority="275" stopIfTrue="1">
      <formula>NOT(ISERROR(SEARCH("KLASSAD",H27)))</formula>
    </cfRule>
    <cfRule type="expression" dxfId="146" priority="276" stopIfTrue="1">
      <formula>NOT(ISERROR(SEARCH("BRONS",H27)))</formula>
    </cfRule>
    <cfRule type="expression" dxfId="145" priority="277" stopIfTrue="1">
      <formula>NOT(ISERROR(SEARCH("GULD",H27)))</formula>
    </cfRule>
  </conditionalFormatting>
  <conditionalFormatting sqref="H12">
    <cfRule type="cellIs" dxfId="144" priority="251" stopIfTrue="1" operator="equal">
      <formula>"GULD"</formula>
    </cfRule>
    <cfRule type="cellIs" dxfId="143" priority="252" stopIfTrue="1" operator="equal">
      <formula>"SILVER"</formula>
    </cfRule>
    <cfRule type="cellIs" dxfId="142" priority="253" stopIfTrue="1" operator="equal">
      <formula>"BRONS"</formula>
    </cfRule>
  </conditionalFormatting>
  <conditionalFormatting sqref="H12">
    <cfRule type="expression" dxfId="141" priority="248" stopIfTrue="1">
      <formula>NOT(ISERROR(SEARCH("KLASSAD",H12)))</formula>
    </cfRule>
    <cfRule type="expression" dxfId="140" priority="249" stopIfTrue="1">
      <formula>NOT(ISERROR(SEARCH("BRONS",H12)))</formula>
    </cfRule>
    <cfRule type="expression" dxfId="139" priority="250" stopIfTrue="1">
      <formula>NOT(ISERROR(SEARCH("GULD",H12)))</formula>
    </cfRule>
  </conditionalFormatting>
  <conditionalFormatting sqref="H20">
    <cfRule type="expression" dxfId="138" priority="234" stopIfTrue="1">
      <formula>NOT(ISERROR(SEARCH("KLASSAD",H20)))</formula>
    </cfRule>
    <cfRule type="expression" dxfId="137" priority="235" stopIfTrue="1">
      <formula>NOT(ISERROR(SEARCH("BRONS",H20)))</formula>
    </cfRule>
    <cfRule type="expression" dxfId="136" priority="236" stopIfTrue="1">
      <formula>NOT(ISERROR(SEARCH("GULD",H20)))</formula>
    </cfRule>
  </conditionalFormatting>
  <conditionalFormatting sqref="H25">
    <cfRule type="expression" dxfId="135" priority="231" stopIfTrue="1">
      <formula>NOT(ISERROR(SEARCH("KLASSAD",H25)))</formula>
    </cfRule>
    <cfRule type="expression" dxfId="134" priority="232" stopIfTrue="1">
      <formula>NOT(ISERROR(SEARCH("BRONS",H25)))</formula>
    </cfRule>
    <cfRule type="expression" dxfId="133" priority="233" stopIfTrue="1">
      <formula>NOT(ISERROR(SEARCH("GULD",H25)))</formula>
    </cfRule>
  </conditionalFormatting>
  <conditionalFormatting sqref="H27">
    <cfRule type="expression" dxfId="132" priority="228" stopIfTrue="1">
      <formula>NOT(ISERROR(SEARCH("KLASSAD",H27)))</formula>
    </cfRule>
    <cfRule type="expression" dxfId="131" priority="229" stopIfTrue="1">
      <formula>NOT(ISERROR(SEARCH("BRONS",H27)))</formula>
    </cfRule>
    <cfRule type="expression" dxfId="130" priority="230" stopIfTrue="1">
      <formula>NOT(ISERROR(SEARCH("GULD",H27)))</formula>
    </cfRule>
  </conditionalFormatting>
  <conditionalFormatting sqref="H19">
    <cfRule type="cellIs" dxfId="129" priority="222" stopIfTrue="1" operator="equal">
      <formula>"GULD"</formula>
    </cfRule>
    <cfRule type="cellIs" dxfId="128" priority="223" stopIfTrue="1" operator="equal">
      <formula>"SILVER"</formula>
    </cfRule>
    <cfRule type="cellIs" dxfId="127" priority="224" stopIfTrue="1" operator="equal">
      <formula>"BRONS"</formula>
    </cfRule>
  </conditionalFormatting>
  <conditionalFormatting sqref="H19">
    <cfRule type="expression" dxfId="126" priority="219" stopIfTrue="1">
      <formula>NOT(ISERROR(SEARCH("KLASSAD",H19)))</formula>
    </cfRule>
    <cfRule type="expression" dxfId="125" priority="220" stopIfTrue="1">
      <formula>NOT(ISERROR(SEARCH("BRONS",H19)))</formula>
    </cfRule>
    <cfRule type="expression" dxfId="124" priority="221" stopIfTrue="1">
      <formula>NOT(ISERROR(SEARCH("GULD",H19)))</formula>
    </cfRule>
  </conditionalFormatting>
  <conditionalFormatting sqref="H22">
    <cfRule type="cellIs" dxfId="123" priority="216" stopIfTrue="1" operator="equal">
      <formula>"GULD"</formula>
    </cfRule>
    <cfRule type="cellIs" dxfId="122" priority="217" stopIfTrue="1" operator="equal">
      <formula>"SILVER"</formula>
    </cfRule>
    <cfRule type="cellIs" dxfId="121" priority="218" stopIfTrue="1" operator="equal">
      <formula>"BRONS"</formula>
    </cfRule>
  </conditionalFormatting>
  <conditionalFormatting sqref="H22">
    <cfRule type="expression" dxfId="120" priority="213" stopIfTrue="1">
      <formula>NOT(ISERROR(SEARCH("KLASSAD",H22)))</formula>
    </cfRule>
    <cfRule type="expression" dxfId="119" priority="214" stopIfTrue="1">
      <formula>NOT(ISERROR(SEARCH("BRONS",H22)))</formula>
    </cfRule>
    <cfRule type="expression" dxfId="118" priority="215" stopIfTrue="1">
      <formula>NOT(ISERROR(SEARCH("GULD",H22)))</formula>
    </cfRule>
  </conditionalFormatting>
  <conditionalFormatting sqref="N12">
    <cfRule type="cellIs" dxfId="117" priority="204" stopIfTrue="1" operator="equal">
      <formula>"GULD"</formula>
    </cfRule>
    <cfRule type="cellIs" dxfId="116" priority="205" stopIfTrue="1" operator="equal">
      <formula>"SILVER"</formula>
    </cfRule>
    <cfRule type="cellIs" dxfId="115" priority="206" stopIfTrue="1" operator="equal">
      <formula>"BRONS"</formula>
    </cfRule>
  </conditionalFormatting>
  <conditionalFormatting sqref="N12">
    <cfRule type="expression" dxfId="114" priority="201" stopIfTrue="1">
      <formula>NOT(ISERROR(SEARCH("KLASSAD",N12)))</formula>
    </cfRule>
    <cfRule type="expression" dxfId="113" priority="202" stopIfTrue="1">
      <formula>NOT(ISERROR(SEARCH("BRONS",N12)))</formula>
    </cfRule>
    <cfRule type="expression" dxfId="112" priority="203" stopIfTrue="1">
      <formula>NOT(ISERROR(SEARCH("GULD",N12)))</formula>
    </cfRule>
  </conditionalFormatting>
  <conditionalFormatting sqref="N14:N16 N18 N22:N23">
    <cfRule type="cellIs" dxfId="111" priority="198" stopIfTrue="1" operator="equal">
      <formula>"GULD"</formula>
    </cfRule>
    <cfRule type="cellIs" dxfId="110" priority="199" stopIfTrue="1" operator="equal">
      <formula>"SILVER"</formula>
    </cfRule>
    <cfRule type="cellIs" dxfId="109" priority="200" stopIfTrue="1" operator="equal">
      <formula>"BRONS"</formula>
    </cfRule>
  </conditionalFormatting>
  <conditionalFormatting sqref="N14:N16 N18 N22:N23">
    <cfRule type="expression" dxfId="108" priority="195" stopIfTrue="1">
      <formula>NOT(ISERROR(SEARCH("KLASSAD",N14)))</formula>
    </cfRule>
    <cfRule type="expression" dxfId="107" priority="196" stopIfTrue="1">
      <formula>NOT(ISERROR(SEARCH("BRONS",N14)))</formula>
    </cfRule>
    <cfRule type="expression" dxfId="106" priority="197" stopIfTrue="1">
      <formula>NOT(ISERROR(SEARCH("GULD",N14)))</formula>
    </cfRule>
  </conditionalFormatting>
  <conditionalFormatting sqref="N14:N16 N18 N22:N23">
    <cfRule type="expression" dxfId="105" priority="192" stopIfTrue="1">
      <formula>NOT(ISERROR(SEARCH("KLASSAD",N14)))</formula>
    </cfRule>
    <cfRule type="expression" dxfId="104" priority="193" stopIfTrue="1">
      <formula>NOT(ISERROR(SEARCH("BRONS",N14)))</formula>
    </cfRule>
    <cfRule type="expression" dxfId="103" priority="194" stopIfTrue="1">
      <formula>NOT(ISERROR(SEARCH("GULD",N14)))</formula>
    </cfRule>
  </conditionalFormatting>
  <conditionalFormatting sqref="N14:N16 N18 N22:N23">
    <cfRule type="expression" dxfId="102" priority="189" stopIfTrue="1">
      <formula>NOT(ISERROR(SEARCH("KLASSAD",N14)))</formula>
    </cfRule>
    <cfRule type="expression" dxfId="101" priority="190" stopIfTrue="1">
      <formula>NOT(ISERROR(SEARCH("BRONS",N14)))</formula>
    </cfRule>
    <cfRule type="expression" dxfId="100" priority="191" stopIfTrue="1">
      <formula>NOT(ISERROR(SEARCH("GULD",N14)))</formula>
    </cfRule>
  </conditionalFormatting>
  <conditionalFormatting sqref="N17">
    <cfRule type="cellIs" dxfId="99" priority="162" stopIfTrue="1" operator="equal">
      <formula>"GULD"</formula>
    </cfRule>
    <cfRule type="cellIs" dxfId="98" priority="163" stopIfTrue="1" operator="equal">
      <formula>"SILVER"</formula>
    </cfRule>
    <cfRule type="cellIs" dxfId="97" priority="164" stopIfTrue="1" operator="equal">
      <formula>"BRONS"</formula>
    </cfRule>
  </conditionalFormatting>
  <conditionalFormatting sqref="N17">
    <cfRule type="expression" dxfId="96" priority="159" stopIfTrue="1">
      <formula>NOT(ISERROR(SEARCH("KLASSAD",N17)))</formula>
    </cfRule>
    <cfRule type="expression" dxfId="95" priority="160" stopIfTrue="1">
      <formula>NOT(ISERROR(SEARCH("BRONS",N17)))</formula>
    </cfRule>
    <cfRule type="expression" dxfId="94" priority="161" stopIfTrue="1">
      <formula>NOT(ISERROR(SEARCH("GULD",N17)))</formula>
    </cfRule>
  </conditionalFormatting>
  <conditionalFormatting sqref="N20:N21">
    <cfRule type="cellIs" dxfId="93" priority="156" stopIfTrue="1" operator="equal">
      <formula>"GULD"</formula>
    </cfRule>
    <cfRule type="cellIs" dxfId="92" priority="157" stopIfTrue="1" operator="equal">
      <formula>"SILVER"</formula>
    </cfRule>
    <cfRule type="cellIs" dxfId="91" priority="158" stopIfTrue="1" operator="equal">
      <formula>"BRONS"</formula>
    </cfRule>
  </conditionalFormatting>
  <conditionalFormatting sqref="N20:N21">
    <cfRule type="expression" dxfId="90" priority="153" stopIfTrue="1">
      <formula>NOT(ISERROR(SEARCH("KLASSAD",N20)))</formula>
    </cfRule>
    <cfRule type="expression" dxfId="89" priority="154" stopIfTrue="1">
      <formula>NOT(ISERROR(SEARCH("BRONS",N20)))</formula>
    </cfRule>
    <cfRule type="expression" dxfId="88" priority="155" stopIfTrue="1">
      <formula>NOT(ISERROR(SEARCH("GULD",N20)))</formula>
    </cfRule>
  </conditionalFormatting>
  <conditionalFormatting sqref="I12">
    <cfRule type="expression" dxfId="87" priority="96" stopIfTrue="1">
      <formula>NOT(ISERROR(SEARCH("KLASSAD",I12)))</formula>
    </cfRule>
    <cfRule type="expression" dxfId="86" priority="97" stopIfTrue="1">
      <formula>NOT(ISERROR(SEARCH("BRONS",I12)))</formula>
    </cfRule>
    <cfRule type="expression" dxfId="85" priority="98" stopIfTrue="1">
      <formula>NOT(ISERROR(SEARCH("GULD",I12)))</formula>
    </cfRule>
  </conditionalFormatting>
  <conditionalFormatting sqref="I12">
    <cfRule type="cellIs" dxfId="84" priority="99" stopIfTrue="1" operator="equal">
      <formula>"GULD"</formula>
    </cfRule>
    <cfRule type="cellIs" dxfId="83" priority="100" stopIfTrue="1" operator="equal">
      <formula>"SILVER"</formula>
    </cfRule>
    <cfRule type="cellIs" dxfId="82" priority="101" stopIfTrue="1" operator="equal">
      <formula>"BRONS"</formula>
    </cfRule>
  </conditionalFormatting>
  <conditionalFormatting sqref="Q24">
    <cfRule type="cellIs" dxfId="81" priority="90" stopIfTrue="1" operator="equal">
      <formula>"GULD"</formula>
    </cfRule>
    <cfRule type="cellIs" dxfId="80" priority="91" stopIfTrue="1" operator="equal">
      <formula>"SILVER"</formula>
    </cfRule>
    <cfRule type="cellIs" dxfId="79" priority="92" stopIfTrue="1" operator="equal">
      <formula>"BRONS"</formula>
    </cfRule>
  </conditionalFormatting>
  <conditionalFormatting sqref="Q24">
    <cfRule type="expression" dxfId="78" priority="87" stopIfTrue="1">
      <formula>NOT(ISERROR(SEARCH("KLASSAD",Q24)))</formula>
    </cfRule>
    <cfRule type="expression" dxfId="77" priority="88" stopIfTrue="1">
      <formula>NOT(ISERROR(SEARCH("BRONS",Q24)))</formula>
    </cfRule>
    <cfRule type="expression" dxfId="76" priority="89" stopIfTrue="1">
      <formula>NOT(ISERROR(SEARCH("GULD",Q24)))</formula>
    </cfRule>
  </conditionalFormatting>
  <conditionalFormatting sqref="Q24">
    <cfRule type="expression" dxfId="75" priority="84" stopIfTrue="1">
      <formula>NOT(ISERROR(SEARCH("KLASSAD",Q24)))</formula>
    </cfRule>
    <cfRule type="expression" dxfId="74" priority="85" stopIfTrue="1">
      <formula>NOT(ISERROR(SEARCH("BRONS",Q24)))</formula>
    </cfRule>
    <cfRule type="expression" dxfId="73" priority="86" stopIfTrue="1">
      <formula>NOT(ISERROR(SEARCH("GULD",Q24)))</formula>
    </cfRule>
  </conditionalFormatting>
  <conditionalFormatting sqref="Q24">
    <cfRule type="expression" dxfId="72" priority="81" stopIfTrue="1">
      <formula>NOT(ISERROR(SEARCH("KLASSAD",Q24)))</formula>
    </cfRule>
    <cfRule type="expression" dxfId="71" priority="82" stopIfTrue="1">
      <formula>NOT(ISERROR(SEARCH("BRONS",Q24)))</formula>
    </cfRule>
    <cfRule type="expression" dxfId="70" priority="83" stopIfTrue="1">
      <formula>NOT(ISERROR(SEARCH("GULD",Q24)))</formula>
    </cfRule>
  </conditionalFormatting>
  <conditionalFormatting sqref="Q34">
    <cfRule type="cellIs" dxfId="69" priority="78" stopIfTrue="1" operator="equal">
      <formula>"GULD"</formula>
    </cfRule>
    <cfRule type="cellIs" dxfId="68" priority="79" stopIfTrue="1" operator="equal">
      <formula>"SILVER"</formula>
    </cfRule>
    <cfRule type="cellIs" dxfId="67" priority="80" stopIfTrue="1" operator="equal">
      <formula>"BRONS"</formula>
    </cfRule>
  </conditionalFormatting>
  <conditionalFormatting sqref="Q34">
    <cfRule type="expression" dxfId="66" priority="75" stopIfTrue="1">
      <formula>NOT(ISERROR(SEARCH("KLASSAD",Q34)))</formula>
    </cfRule>
    <cfRule type="expression" dxfId="65" priority="76" stopIfTrue="1">
      <formula>NOT(ISERROR(SEARCH("BRONS",Q34)))</formula>
    </cfRule>
    <cfRule type="expression" dxfId="64" priority="77" stopIfTrue="1">
      <formula>NOT(ISERROR(SEARCH("GULD",Q34)))</formula>
    </cfRule>
  </conditionalFormatting>
  <conditionalFormatting sqref="Q34">
    <cfRule type="expression" dxfId="63" priority="72" stopIfTrue="1">
      <formula>NOT(ISERROR(SEARCH("KLASSAD",Q34)))</formula>
    </cfRule>
    <cfRule type="expression" dxfId="62" priority="73" stopIfTrue="1">
      <formula>NOT(ISERROR(SEARCH("BRONS",Q34)))</formula>
    </cfRule>
    <cfRule type="expression" dxfId="61" priority="74" stopIfTrue="1">
      <formula>NOT(ISERROR(SEARCH("GULD",Q34)))</formula>
    </cfRule>
  </conditionalFormatting>
  <conditionalFormatting sqref="Q34">
    <cfRule type="expression" dxfId="60" priority="69" stopIfTrue="1">
      <formula>NOT(ISERROR(SEARCH("KLASSAD",Q34)))</formula>
    </cfRule>
    <cfRule type="expression" dxfId="59" priority="70" stopIfTrue="1">
      <formula>NOT(ISERROR(SEARCH("BRONS",Q34)))</formula>
    </cfRule>
    <cfRule type="expression" dxfId="58" priority="71" stopIfTrue="1">
      <formula>NOT(ISERROR(SEARCH("GULD",Q34)))</formula>
    </cfRule>
  </conditionalFormatting>
  <conditionalFormatting sqref="Q16">
    <cfRule type="cellIs" dxfId="57" priority="66" stopIfTrue="1" operator="equal">
      <formula>"GULD"</formula>
    </cfRule>
    <cfRule type="cellIs" dxfId="56" priority="67" stopIfTrue="1" operator="equal">
      <formula>"SILVER"</formula>
    </cfRule>
    <cfRule type="cellIs" dxfId="55" priority="68" stopIfTrue="1" operator="equal">
      <formula>"BRONS"</formula>
    </cfRule>
  </conditionalFormatting>
  <conditionalFormatting sqref="Q16">
    <cfRule type="expression" dxfId="54" priority="63" stopIfTrue="1">
      <formula>NOT(ISERROR(SEARCH("KLASSAD",Q16)))</formula>
    </cfRule>
    <cfRule type="expression" dxfId="53" priority="64" stopIfTrue="1">
      <formula>NOT(ISERROR(SEARCH("BRONS",Q16)))</formula>
    </cfRule>
    <cfRule type="expression" dxfId="52" priority="65" stopIfTrue="1">
      <formula>NOT(ISERROR(SEARCH("GULD",Q16)))</formula>
    </cfRule>
  </conditionalFormatting>
  <conditionalFormatting sqref="Q16">
    <cfRule type="expression" dxfId="51" priority="60" stopIfTrue="1">
      <formula>NOT(ISERROR(SEARCH("KLASSAD",Q16)))</formula>
    </cfRule>
    <cfRule type="expression" dxfId="50" priority="61" stopIfTrue="1">
      <formula>NOT(ISERROR(SEARCH("BRONS",Q16)))</formula>
    </cfRule>
    <cfRule type="expression" dxfId="49" priority="62" stopIfTrue="1">
      <formula>NOT(ISERROR(SEARCH("GULD",Q16)))</formula>
    </cfRule>
  </conditionalFormatting>
  <conditionalFormatting sqref="Q16">
    <cfRule type="expression" dxfId="48" priority="57" stopIfTrue="1">
      <formula>NOT(ISERROR(SEARCH("KLASSAD",Q16)))</formula>
    </cfRule>
    <cfRule type="expression" dxfId="47" priority="58" stopIfTrue="1">
      <formula>NOT(ISERROR(SEARCH("BRONS",Q16)))</formula>
    </cfRule>
    <cfRule type="expression" dxfId="46" priority="59" stopIfTrue="1">
      <formula>NOT(ISERROR(SEARCH("GULD",Q16)))</formula>
    </cfRule>
  </conditionalFormatting>
  <conditionalFormatting sqref="AC23">
    <cfRule type="expression" dxfId="45" priority="39" stopIfTrue="1">
      <formula>NOT(ISERROR(SEARCH("KLASSAD",AC23)))</formula>
    </cfRule>
    <cfRule type="expression" dxfId="44" priority="40" stopIfTrue="1">
      <formula>NOT(ISERROR(SEARCH("BRONS",AC23)))</formula>
    </cfRule>
    <cfRule type="expression" dxfId="43" priority="41" stopIfTrue="1">
      <formula>NOT(ISERROR(SEARCH("GULD",AC23)))</formula>
    </cfRule>
  </conditionalFormatting>
  <conditionalFormatting sqref="AC23">
    <cfRule type="cellIs" dxfId="42" priority="48" stopIfTrue="1" operator="equal">
      <formula>"GULD"</formula>
    </cfRule>
    <cfRule type="cellIs" dxfId="41" priority="49" stopIfTrue="1" operator="equal">
      <formula>"SILVER"</formula>
    </cfRule>
    <cfRule type="cellIs" dxfId="40" priority="50" stopIfTrue="1" operator="equal">
      <formula>"BRONS"</formula>
    </cfRule>
  </conditionalFormatting>
  <conditionalFormatting sqref="AC23">
    <cfRule type="expression" dxfId="39" priority="45" stopIfTrue="1">
      <formula>NOT(ISERROR(SEARCH("KLASSAD",AC23)))</formula>
    </cfRule>
    <cfRule type="expression" dxfId="38" priority="46" stopIfTrue="1">
      <formula>NOT(ISERROR(SEARCH("BRONS",AC23)))</formula>
    </cfRule>
    <cfRule type="expression" dxfId="37" priority="47" stopIfTrue="1">
      <formula>NOT(ISERROR(SEARCH("GULD",AC23)))</formula>
    </cfRule>
  </conditionalFormatting>
  <conditionalFormatting sqref="AC23">
    <cfRule type="expression" dxfId="36" priority="42" stopIfTrue="1">
      <formula>NOT(ISERROR(SEARCH("KLASSAD",AC23)))</formula>
    </cfRule>
    <cfRule type="expression" dxfId="35" priority="43" stopIfTrue="1">
      <formula>NOT(ISERROR(SEARCH("BRONS",AC23)))</formula>
    </cfRule>
    <cfRule type="expression" dxfId="34" priority="44" stopIfTrue="1">
      <formula>NOT(ISERROR(SEARCH("GULD",AC23)))</formula>
    </cfRule>
  </conditionalFormatting>
  <conditionalFormatting sqref="I22">
    <cfRule type="cellIs" dxfId="33" priority="36" stopIfTrue="1" operator="equal">
      <formula>"GULD"</formula>
    </cfRule>
    <cfRule type="cellIs" dxfId="32" priority="37" stopIfTrue="1" operator="equal">
      <formula>"SILVER"</formula>
    </cfRule>
    <cfRule type="cellIs" dxfId="31" priority="38" stopIfTrue="1" operator="equal">
      <formula>"BRONS"</formula>
    </cfRule>
  </conditionalFormatting>
  <conditionalFormatting sqref="I22">
    <cfRule type="expression" dxfId="30" priority="33" stopIfTrue="1">
      <formula>NOT(ISERROR(SEARCH("KLASSAD",I22)))</formula>
    </cfRule>
    <cfRule type="expression" dxfId="29" priority="34" stopIfTrue="1">
      <formula>NOT(ISERROR(SEARCH("BRONS",I22)))</formula>
    </cfRule>
    <cfRule type="expression" dxfId="28" priority="35" stopIfTrue="1">
      <formula>NOT(ISERROR(SEARCH("GULD",I22)))</formula>
    </cfRule>
  </conditionalFormatting>
  <conditionalFormatting sqref="I25">
    <cfRule type="cellIs" dxfId="27" priority="30" stopIfTrue="1" operator="equal">
      <formula>"GULD"</formula>
    </cfRule>
    <cfRule type="cellIs" dxfId="26" priority="31" stopIfTrue="1" operator="equal">
      <formula>"SILVER"</formula>
    </cfRule>
    <cfRule type="cellIs" dxfId="25" priority="32" stopIfTrue="1" operator="equal">
      <formula>"BRONS"</formula>
    </cfRule>
  </conditionalFormatting>
  <conditionalFormatting sqref="I25">
    <cfRule type="expression" dxfId="24" priority="27" stopIfTrue="1">
      <formula>NOT(ISERROR(SEARCH("KLASSAD",I25)))</formula>
    </cfRule>
    <cfRule type="expression" dxfId="23" priority="28" stopIfTrue="1">
      <formula>NOT(ISERROR(SEARCH("BRONS",I25)))</formula>
    </cfRule>
    <cfRule type="expression" dxfId="22" priority="29" stopIfTrue="1">
      <formula>NOT(ISERROR(SEARCH("GULD",I25)))</formula>
    </cfRule>
  </conditionalFormatting>
  <conditionalFormatting sqref="Q42">
    <cfRule type="cellIs" dxfId="21" priority="24" stopIfTrue="1" operator="equal">
      <formula>"GULD"</formula>
    </cfRule>
    <cfRule type="cellIs" dxfId="20" priority="25" stopIfTrue="1" operator="equal">
      <formula>"SILVER"</formula>
    </cfRule>
    <cfRule type="cellIs" dxfId="19" priority="26" stopIfTrue="1" operator="equal">
      <formula>"BRONS"</formula>
    </cfRule>
  </conditionalFormatting>
  <conditionalFormatting sqref="Q42">
    <cfRule type="expression" dxfId="18" priority="21" stopIfTrue="1">
      <formula>NOT(ISERROR(SEARCH("KLASSAD",Q42)))</formula>
    </cfRule>
    <cfRule type="expression" dxfId="17" priority="22" stopIfTrue="1">
      <formula>NOT(ISERROR(SEARCH("BRONS",Q42)))</formula>
    </cfRule>
    <cfRule type="expression" dxfId="16" priority="23" stopIfTrue="1">
      <formula>NOT(ISERROR(SEARCH("GULD",Q42)))</formula>
    </cfRule>
  </conditionalFormatting>
  <conditionalFormatting sqref="Q42">
    <cfRule type="expression" dxfId="15" priority="18" stopIfTrue="1">
      <formula>NOT(ISERROR(SEARCH("KLASSAD",Q42)))</formula>
    </cfRule>
    <cfRule type="expression" dxfId="14" priority="19" stopIfTrue="1">
      <formula>NOT(ISERROR(SEARCH("BRONS",Q42)))</formula>
    </cfRule>
    <cfRule type="expression" dxfId="13" priority="20" stopIfTrue="1">
      <formula>NOT(ISERROR(SEARCH("GULD",Q42)))</formula>
    </cfRule>
  </conditionalFormatting>
  <conditionalFormatting sqref="Q42">
    <cfRule type="expression" dxfId="12" priority="15" stopIfTrue="1">
      <formula>NOT(ISERROR(SEARCH("KLASSAD",Q42)))</formula>
    </cfRule>
    <cfRule type="expression" dxfId="11" priority="16" stopIfTrue="1">
      <formula>NOT(ISERROR(SEARCH("BRONS",Q42)))</formula>
    </cfRule>
    <cfRule type="expression" dxfId="10" priority="17" stopIfTrue="1">
      <formula>NOT(ISERROR(SEARCH("GULD",Q42)))</formula>
    </cfRule>
  </conditionalFormatting>
  <conditionalFormatting sqref="H24">
    <cfRule type="cellIs" dxfId="9" priority="12" stopIfTrue="1" operator="equal">
      <formula>"GULD"</formula>
    </cfRule>
    <cfRule type="cellIs" dxfId="8" priority="13" stopIfTrue="1" operator="equal">
      <formula>"SILVER"</formula>
    </cfRule>
    <cfRule type="cellIs" dxfId="7" priority="14" stopIfTrue="1" operator="equal">
      <formula>"BRONS"</formula>
    </cfRule>
  </conditionalFormatting>
  <conditionalFormatting sqref="H24">
    <cfRule type="expression" dxfId="6" priority="9" stopIfTrue="1">
      <formula>NOT(ISERROR(SEARCH("KLASSAD",H24)))</formula>
    </cfRule>
    <cfRule type="expression" dxfId="5" priority="10" stopIfTrue="1">
      <formula>NOT(ISERROR(SEARCH("BRONS",H24)))</formula>
    </cfRule>
    <cfRule type="expression" dxfId="4" priority="11" stopIfTrue="1">
      <formula>NOT(ISERROR(SEARCH("GULD",H24)))</formula>
    </cfRule>
  </conditionalFormatting>
  <conditionalFormatting sqref="G12:G28">
    <cfRule type="containsText" dxfId="3" priority="5" operator="containsText" text="NEJ">
      <formula>NOT(ISERROR(SEARCH("NEJ",G12)))</formula>
    </cfRule>
    <cfRule type="containsText" dxfId="2" priority="6" operator="containsText" text="JA">
      <formula>NOT(ISERROR(SEARCH("JA",G12)))</formula>
    </cfRule>
  </conditionalFormatting>
  <conditionalFormatting sqref="G30:G35">
    <cfRule type="containsText" dxfId="1" priority="3" operator="containsText" text="NEJ">
      <formula>NOT(ISERROR(SEARCH("NEJ",G30)))</formula>
    </cfRule>
    <cfRule type="containsText" dxfId="0" priority="4" operator="containsText" text="JA">
      <formula>NOT(ISERROR(SEARCH("JA",G30)))</formula>
    </cfRule>
  </conditionalFormatting>
  <dataValidations count="2">
    <dataValidation type="list" showErrorMessage="1" errorTitle="Fel inmatning" error="Endast klass A-D är giltiga!_x000a__x000a_Skriv med VERSALER" prompt="KLASSAD ej accepterad som indikatorbetyg i 2.1 vid nyproduktion. " sqref="E12:E14 E24:E25 E27 E17:E22" xr:uid="{00000000-0002-0000-0000-000000000000}">
      <formula1>Indikatorbetyg</formula1>
    </dataValidation>
    <dataValidation type="list" showErrorMessage="1" errorTitle="Fel inmatning" error="Endast klass A-D är giltiga!_x000a__x000a_Skriv med VERSALER" prompt="KLASSAD ej accepterad som indikatorbetyg i 2.1 vid nyproduktion. " sqref="E30:E35" xr:uid="{94DE5F1F-BAB6-4A78-B56D-FB4F8CF08A29}">
      <formula1>$AC$15:$AC$16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c7f99-7f43-47a8-9f98-fd53d9d892ed">
      <Terms xmlns="http://schemas.microsoft.com/office/infopath/2007/PartnerControls"/>
    </lcf76f155ced4ddcb4097134ff3c332f>
    <TaxCatchAll xmlns="90e3d82b-c9a9-4d69-99af-1ab8b304f42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6" ma:contentTypeDescription="Skapa ett nytt dokument." ma:contentTypeScope="" ma:versionID="883c6ecbf47bc2773c49b0bd20b5b4b7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1e467f4b15c1f6cf4b15492f6a6b9d39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ba17fba-3d2f-4de1-a42c-c2b81ec2c6ee}" ma:internalName="TaxCatchAll" ma:showField="CatchAllData" ma:web="90e3d82b-c9a9-4d69-99af-1ab8b304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13b77a04-2888-4969-ade0-f2a39ad62c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DAB5F-7903-4039-83A0-87EB15D57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52F49C-F8DE-4206-A95C-F8FFA91ACD4A}">
  <ds:schemaRefs>
    <ds:schemaRef ds:uri="http://purl.org/dc/terms/"/>
    <ds:schemaRef ds:uri="http://schemas.microsoft.com/office/2006/documentManagement/types"/>
    <ds:schemaRef ds:uri="90e3d82b-c9a9-4d69-99af-1ab8b304f42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d47c7f99-7f43-47a8-9f98-fd53d9d892ed"/>
  </ds:schemaRefs>
</ds:datastoreItem>
</file>

<file path=customXml/itemProps3.xml><?xml version="1.0" encoding="utf-8"?>
<ds:datastoreItem xmlns:ds="http://schemas.openxmlformats.org/officeDocument/2006/customXml" ds:itemID="{7858EC60-6D1D-4699-8E9F-E95A6B1FF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Nyproducerad byggnad</vt:lpstr>
      <vt:lpstr>Betyg</vt:lpstr>
      <vt:lpstr>'Nyproducerad byggnad'!Indikatorbetyg</vt:lpstr>
    </vt:vector>
  </TitlesOfParts>
  <Company>Bengt Dahlgren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Olivia Krakau</cp:lastModifiedBy>
  <cp:lastPrinted>2017-05-23T18:41:31Z</cp:lastPrinted>
  <dcterms:created xsi:type="dcterms:W3CDTF">2010-02-28T13:27:26Z</dcterms:created>
  <dcterms:modified xsi:type="dcterms:W3CDTF">2022-06-28T10:09:18Z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  <property fmtid="{D5CDD505-2E9C-101B-9397-08002B2CF9AE}" pid="3" name="MediaServiceImageTags">
    <vt:lpwstr/>
  </property>
</Properties>
</file>