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https://sgbc.sharepoint.com/sites/Certifiering/Miljbyggnad/Manual/Beräkningsverktyg/Beräkningsverktyg 4.0/"/>
    </mc:Choice>
  </mc:AlternateContent>
  <xr:revisionPtr revIDLastSave="1" documentId="8_{27971B62-37C9-41FE-9DDE-C209AEC92809}" xr6:coauthVersionLast="47" xr6:coauthVersionMax="47" xr10:uidLastSave="{ABAA6F78-045F-4BE3-A24E-6940E7AC4D17}"/>
  <bookViews>
    <workbookView xWindow="28680" yWindow="-120" windowWidth="38640" windowHeight="21120" xr2:uid="{00000000-000D-0000-FFFF-FFFF00000000}"/>
  </bookViews>
  <sheets>
    <sheet name="Byggnad" sheetId="4" r:id="rId1"/>
    <sheet name="DVUT vid olika tidskonstant" sheetId="5" r:id="rId2"/>
    <sheet name="Geografisk justeringsfaktor" sheetId="8" r:id="rId3"/>
  </sheets>
  <definedNames>
    <definedName name="_xlnm._FilterDatabase" localSheetId="1" hidden="1">'DVUT vid olika tidskonstant'!$A$2:$M$312</definedName>
    <definedName name="Ort">'DVUT vid olika tidskonstant'!$A$2:$F$14</definedName>
    <definedName name="_xlnm.Print_Area" localSheetId="0">Byggnad!$B$1:$K$58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4" l="1"/>
  <c r="I58" i="4"/>
  <c r="H58" i="4"/>
  <c r="G58" i="4"/>
  <c r="I52" i="4"/>
  <c r="H52" i="4"/>
  <c r="G52" i="4"/>
  <c r="D21" i="4" l="1"/>
  <c r="M26" i="4" l="1"/>
  <c r="M32" i="4"/>
  <c r="M36" i="4"/>
  <c r="N36" i="4" s="1"/>
  <c r="M29" i="4"/>
  <c r="N32" i="4" l="1"/>
  <c r="U36" i="4" l="1"/>
  <c r="W35" i="4"/>
  <c r="A26" i="4"/>
  <c r="P36" i="4" l="1"/>
  <c r="P35" i="4"/>
  <c r="G53" i="4"/>
  <c r="E14" i="4"/>
  <c r="D17" i="4"/>
  <c r="A54" i="4" l="1"/>
  <c r="U34" i="4" l="1"/>
  <c r="W34" i="4"/>
  <c r="A50" i="4" l="1"/>
  <c r="A51" i="4"/>
  <c r="W33" i="4" l="1"/>
  <c r="U33" i="4"/>
  <c r="I42" i="4"/>
  <c r="N41" i="4" s="1"/>
  <c r="A29" i="4" l="1"/>
  <c r="J37" i="4" l="1"/>
  <c r="T40" i="4"/>
  <c r="V40" i="4" s="1"/>
  <c r="A53" i="4" l="1"/>
  <c r="A52" i="4"/>
  <c r="A55" i="4"/>
  <c r="A45" i="4"/>
  <c r="A37" i="4"/>
  <c r="A38" i="4"/>
  <c r="A39" i="4"/>
  <c r="A40" i="4"/>
  <c r="A41" i="4"/>
  <c r="A42" i="4"/>
  <c r="A43" i="4"/>
  <c r="A44" i="4"/>
  <c r="A27" i="4"/>
  <c r="A28" i="4"/>
  <c r="A30" i="4"/>
  <c r="A31" i="4"/>
  <c r="A32" i="4"/>
  <c r="A33" i="4"/>
  <c r="A34" i="4"/>
  <c r="A35" i="4"/>
  <c r="A36" i="4"/>
  <c r="A46" i="4" l="1"/>
  <c r="A56" i="4"/>
  <c r="T39" i="4"/>
  <c r="A48" i="4" l="1"/>
  <c r="P38" i="4"/>
  <c r="M20" i="4" l="1"/>
  <c r="E10" i="4" s="1"/>
  <c r="E58" i="4"/>
  <c r="P20" i="4" l="1"/>
  <c r="D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Catarina</author>
    <author>Catarina Warfvinge</author>
  </authors>
  <commentList>
    <comment ref="C1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Endast för kontroll
</t>
        </r>
      </text>
    </comment>
    <comment ref="C22" authorId="0" shapeId="0" xr:uid="{00000000-0006-0000-0000-000002000000}">
      <text>
        <r>
          <rPr>
            <sz val="9"/>
            <color indexed="81"/>
            <rFont val="Tahoma"/>
            <family val="2"/>
          </rPr>
          <t>Endast som eget kontrolltal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5" authorId="0" shapeId="0" xr:uid="{00000000-0006-0000-0000-000003000000}">
      <text>
        <r>
          <rPr>
            <sz val="8"/>
            <color indexed="81"/>
            <rFont val="Tahoma"/>
            <family val="2"/>
          </rPr>
          <t xml:space="preserve">Alla aggregat med samma temperaturverkningsgrad kan redovisas tillsammans genom att summera luftflödena. </t>
        </r>
      </text>
    </comment>
    <comment ref="G26" authorId="0" shapeId="0" xr:uid="{00000000-0006-0000-0000-000004000000}">
      <text>
        <r>
          <rPr>
            <sz val="9"/>
            <color indexed="81"/>
            <rFont val="Tahoma"/>
            <family val="2"/>
          </rPr>
          <t>Medelluftflöde under drifttid</t>
        </r>
      </text>
    </comment>
    <comment ref="C27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Area och U-värde för hela fönstet, dvs glas+karm+båge
</t>
        </r>
      </text>
    </comment>
    <comment ref="C28" authorId="1" shapeId="0" xr:uid="{00000000-0006-0000-0000-000006000000}">
      <text>
        <r>
          <rPr>
            <sz val="9"/>
            <color indexed="81"/>
            <rFont val="Tahoma"/>
            <family val="2"/>
          </rPr>
          <t>Area och U-värde för hela fönstet, dvs glas+karm+båge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1" shapeId="0" xr:uid="{00000000-0006-0000-0000-000007000000}">
      <text>
        <r>
          <rPr>
            <sz val="9"/>
            <color indexed="81"/>
            <rFont val="Tahoma"/>
            <family val="2"/>
          </rPr>
          <t xml:space="preserve">Area och U-värde för hela fönstet, dvs glas+karm+båge
</t>
        </r>
      </text>
    </comment>
    <comment ref="G29" authorId="0" shapeId="0" xr:uid="{00000000-0006-0000-0000-000008000000}">
      <text>
        <r>
          <rPr>
            <sz val="9"/>
            <color indexed="81"/>
            <rFont val="Tahoma"/>
            <family val="2"/>
          </rPr>
          <t>Medelluftflöde under drifttid</t>
        </r>
      </text>
    </comment>
    <comment ref="G32" authorId="0" shapeId="0" xr:uid="{00000000-0006-0000-0000-000009000000}">
      <text>
        <r>
          <rPr>
            <sz val="9"/>
            <color indexed="81"/>
            <rFont val="Tahoma"/>
            <family val="2"/>
          </rPr>
          <t>Medelluftflöde under drifttid</t>
        </r>
      </text>
    </comment>
    <comment ref="C42" authorId="1" shapeId="0" xr:uid="{00000000-0006-0000-0000-00000A000000}">
      <text>
        <r>
          <rPr>
            <sz val="9"/>
            <color indexed="81"/>
            <rFont val="Tahoma"/>
            <family val="2"/>
          </rPr>
          <t xml:space="preserve">Area och U-värde för hela dörren
</t>
        </r>
      </text>
    </comment>
    <comment ref="C43" authorId="1" shapeId="0" xr:uid="{00000000-0006-0000-0000-00000B000000}">
      <text>
        <r>
          <rPr>
            <sz val="9"/>
            <color indexed="81"/>
            <rFont val="Tahoma"/>
            <family val="2"/>
          </rPr>
          <t xml:space="preserve">Area och U-värde för hela dörren
</t>
        </r>
      </text>
    </comment>
    <comment ref="C44" authorId="0" shapeId="0" xr:uid="{00000000-0006-0000-0000-00000C000000}">
      <text>
        <r>
          <rPr>
            <sz val="9"/>
            <color indexed="81"/>
            <rFont val="Tahoma"/>
            <charset val="1"/>
          </rPr>
          <t>I U-värdet inkluderas t ex bjälklag mot garage + grundkonstruktion + mark. 
Se vidare BBR kap 9.</t>
        </r>
      </text>
    </comment>
    <comment ref="C49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
% av summerat A*U för alla klimatskalets delar</t>
        </r>
      </text>
    </comment>
    <comment ref="C50" authorId="1" shapeId="0" xr:uid="{00000000-0006-0000-0000-00000E000000}">
      <text>
        <r>
          <rPr>
            <sz val="9"/>
            <color indexed="81"/>
            <rFont val="Tahoma"/>
            <family val="2"/>
          </rPr>
          <t>Fylls i för att få GULD på indikator 1</t>
        </r>
      </text>
    </comment>
    <comment ref="E50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Kallas ibland gaffelvärde, W/m.K
</t>
        </r>
      </text>
    </comment>
  </commentList>
</comments>
</file>

<file path=xl/sharedStrings.xml><?xml version="1.0" encoding="utf-8"?>
<sst xmlns="http://schemas.openxmlformats.org/spreadsheetml/2006/main" count="499" uniqueCount="477">
  <si>
    <t>Byggnad</t>
  </si>
  <si>
    <t>Eventuell kommentar</t>
  </si>
  <si>
    <r>
      <t xml:space="preserve">Beräknat värmeeffektbehov </t>
    </r>
    <r>
      <rPr>
        <sz val="11"/>
        <rFont val="Arial"/>
        <family val="2"/>
      </rPr>
      <t>W/m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,A</t>
    </r>
    <r>
      <rPr>
        <vertAlign val="subscript"/>
        <sz val="11"/>
        <rFont val="Arial"/>
        <family val="2"/>
      </rPr>
      <t>om</t>
    </r>
  </si>
  <si>
    <t>Areor och klimat</t>
  </si>
  <si>
    <r>
      <t>A</t>
    </r>
    <r>
      <rPr>
        <vertAlign val="subscript"/>
        <sz val="10"/>
        <rFont val="Arial"/>
        <family val="2"/>
      </rPr>
      <t>temp,</t>
    </r>
    <r>
      <rPr>
        <sz val="10"/>
        <rFont val="Arial"/>
        <family val="2"/>
      </rPr>
      <t xml:space="preserve"> m</t>
    </r>
    <r>
      <rPr>
        <vertAlign val="superscript"/>
        <sz val="10"/>
        <rFont val="Arial"/>
        <family val="2"/>
      </rPr>
      <t>2</t>
    </r>
  </si>
  <si>
    <r>
      <t>Andel bostäder av</t>
    </r>
    <r>
      <rPr>
        <sz val="10"/>
        <color theme="1"/>
        <rFont val="Arial"/>
        <family val="2"/>
      </rPr>
      <t xml:space="preserve"> A</t>
    </r>
    <r>
      <rPr>
        <vertAlign val="subscript"/>
        <sz val="10"/>
        <color theme="1"/>
        <rFont val="Arial"/>
        <family val="2"/>
      </rPr>
      <t xml:space="preserve">temp </t>
    </r>
    <r>
      <rPr>
        <sz val="10"/>
        <color theme="1"/>
        <rFont val="Arial"/>
        <family val="2"/>
      </rPr>
      <t>i %</t>
    </r>
  </si>
  <si>
    <t>BRONS</t>
  </si>
  <si>
    <t>SILVER</t>
  </si>
  <si>
    <t>GULD</t>
  </si>
  <si>
    <r>
      <t>Andel lokaler av A</t>
    </r>
    <r>
      <rPr>
        <vertAlign val="subscript"/>
        <sz val="10"/>
        <rFont val="Arial"/>
        <family val="2"/>
      </rPr>
      <t xml:space="preserve">temp </t>
    </r>
    <r>
      <rPr>
        <sz val="10"/>
        <rFont val="Arial"/>
        <family val="2"/>
      </rPr>
      <t>i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%</t>
    </r>
  </si>
  <si>
    <r>
      <t>F</t>
    </r>
    <r>
      <rPr>
        <vertAlign val="subscript"/>
        <sz val="10"/>
        <rFont val="Arial"/>
        <family val="2"/>
      </rPr>
      <t>geo</t>
    </r>
    <r>
      <rPr>
        <sz val="10"/>
        <rFont val="Arial"/>
        <family val="2"/>
      </rPr>
      <t>, se flik</t>
    </r>
  </si>
  <si>
    <r>
      <t>Omslutningsarea, obs A</t>
    </r>
    <r>
      <rPr>
        <vertAlign val="subscript"/>
        <sz val="10"/>
        <rFont val="Arial"/>
        <family val="2"/>
      </rPr>
      <t xml:space="preserve">om, </t>
    </r>
    <r>
      <rPr>
        <sz val="10"/>
        <rFont val="Arial"/>
        <family val="2"/>
      </rPr>
      <t>m</t>
    </r>
    <r>
      <rPr>
        <vertAlign val="superscript"/>
        <sz val="10"/>
        <rFont val="Arial"/>
        <family val="2"/>
      </rPr>
      <t>2</t>
    </r>
  </si>
  <si>
    <r>
      <t xml:space="preserve">Inomhustemperatur, </t>
    </r>
    <r>
      <rPr>
        <sz val="10"/>
        <rFont val="Symbol"/>
        <family val="1"/>
        <charset val="2"/>
      </rPr>
      <t>°</t>
    </r>
    <r>
      <rPr>
        <sz val="10"/>
        <rFont val="Arial"/>
        <family val="2"/>
      </rPr>
      <t>C</t>
    </r>
  </si>
  <si>
    <t>Klimatort</t>
  </si>
  <si>
    <t>Ystad</t>
  </si>
  <si>
    <t>Tidskonstant, dygn</t>
  </si>
  <si>
    <t>Alla förluster vid DVUT</t>
  </si>
  <si>
    <t>DVUT, °C</t>
  </si>
  <si>
    <t>med våv</t>
  </si>
  <si>
    <r>
      <t>Värmeeffektbehov 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A</t>
    </r>
    <r>
      <rPr>
        <vertAlign val="subscript"/>
        <sz val="10"/>
        <rFont val="Arial"/>
        <family val="2"/>
      </rPr>
      <t>temp</t>
    </r>
  </si>
  <si>
    <t>Transmissionsförluster</t>
  </si>
  <si>
    <t xml:space="preserve">Ventilationsförluster för FTX </t>
  </si>
  <si>
    <t>Byggnadsdel</t>
  </si>
  <si>
    <t>Delarea</t>
  </si>
  <si>
    <r>
      <rPr>
        <b/>
        <sz val="11"/>
        <rFont val="Arial"/>
        <family val="2"/>
      </rPr>
      <t>U</t>
    </r>
    <r>
      <rPr>
        <b/>
        <sz val="10"/>
        <rFont val="Arial"/>
        <family val="2"/>
      </rPr>
      <t>-värde</t>
    </r>
  </si>
  <si>
    <t>FTX aggregat typ 1</t>
  </si>
  <si>
    <r>
      <t>m</t>
    </r>
    <r>
      <rPr>
        <vertAlign val="superscript"/>
        <sz val="10"/>
        <rFont val="Arial"/>
        <family val="2"/>
      </rPr>
      <t>2</t>
    </r>
  </si>
  <si>
    <r>
      <t>W/K,m</t>
    </r>
    <r>
      <rPr>
        <vertAlign val="superscript"/>
        <sz val="10"/>
        <rFont val="Arial"/>
        <family val="2"/>
      </rPr>
      <t>2</t>
    </r>
  </si>
  <si>
    <t>Luftflöde, l/s</t>
  </si>
  <si>
    <t>Fönster, typ 1</t>
  </si>
  <si>
    <t>Temperaturverkningsgrad</t>
  </si>
  <si>
    <t>Fönster, typ 2</t>
  </si>
  <si>
    <t>FTX aggregat typ 2</t>
  </si>
  <si>
    <t>Fönster, typ 3</t>
  </si>
  <si>
    <t>Yttervägg, typ 1</t>
  </si>
  <si>
    <t>Yttervägg, typ 2</t>
  </si>
  <si>
    <t>FTX aggregat 4</t>
  </si>
  <si>
    <t>Förlusten fvp</t>
  </si>
  <si>
    <t>Beräkning av Pkompressor</t>
  </si>
  <si>
    <t xml:space="preserve">Beräkning av COP med </t>
  </si>
  <si>
    <t>Yttervägg, typ 3</t>
  </si>
  <si>
    <t>med känd cop och deltaT</t>
  </si>
  <si>
    <t>känd Pkompressor och deltaT</t>
  </si>
  <si>
    <t>Tak, typ 1</t>
  </si>
  <si>
    <t>q</t>
  </si>
  <si>
    <t>Tak, typ 2</t>
  </si>
  <si>
    <t>deltaT</t>
  </si>
  <si>
    <t>Tak, typ 3</t>
  </si>
  <si>
    <t>Ventilationsförluster om F el FVP finns</t>
  </si>
  <si>
    <t>förlust utan återvinning</t>
  </si>
  <si>
    <t>cop</t>
  </si>
  <si>
    <t>Grundkontruktion, typ 1</t>
  </si>
  <si>
    <t>Frånluftsflöde, l/s</t>
  </si>
  <si>
    <t>förlust med våv utan kompressor</t>
  </si>
  <si>
    <t>Pkomp</t>
  </si>
  <si>
    <t>Grundkontruktion, typ 2</t>
  </si>
  <si>
    <t>Frånluftens temperaturfall FVP</t>
  </si>
  <si>
    <t>förlust med våv med kompressor</t>
  </si>
  <si>
    <t>Källarväggar typ 1</t>
  </si>
  <si>
    <t>VP:s kompressoreffekt i W</t>
  </si>
  <si>
    <t>Motsvarande värmeåtervinningsgrad</t>
  </si>
  <si>
    <t>Källarväggar typ 2</t>
  </si>
  <si>
    <t>Källargolv, typ 1</t>
  </si>
  <si>
    <t>Luftläckage genom klimatskärmen</t>
  </si>
  <si>
    <t>besparing</t>
  </si>
  <si>
    <t>Källargolv, typ 2</t>
  </si>
  <si>
    <r>
      <t>Lufttäthet, l/s,m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A</t>
    </r>
    <r>
      <rPr>
        <vertAlign val="subscript"/>
        <sz val="10"/>
        <rFont val="Arial"/>
        <family val="2"/>
      </rPr>
      <t>om</t>
    </r>
    <r>
      <rPr>
        <sz val="10"/>
        <rFont val="Arial"/>
        <family val="2"/>
      </rPr>
      <t xml:space="preserve"> vid 50 Pa</t>
    </r>
  </si>
  <si>
    <t xml:space="preserve">Ytterdörr, typ 1 </t>
  </si>
  <si>
    <t>Luftläckageflöde, l/s</t>
  </si>
  <si>
    <t xml:space="preserve">Ytterdörr, typ 2 </t>
  </si>
  <si>
    <t>Byggnadsdel mot t ex garage</t>
  </si>
  <si>
    <t>Köldbryggor</t>
  </si>
  <si>
    <t>Om köldbryggor anges i %:</t>
  </si>
  <si>
    <t>Om köldbryggor specificeras:</t>
  </si>
  <si>
    <t>Längd, m</t>
  </si>
  <si>
    <t>psi, W/m,K</t>
  </si>
  <si>
    <t>Bjäklagskanter</t>
  </si>
  <si>
    <t>Sockel</t>
  </si>
  <si>
    <t>Tak-yttervägg</t>
  </si>
  <si>
    <t>Fönstersmygar</t>
  </si>
  <si>
    <r>
      <t>U</t>
    </r>
    <r>
      <rPr>
        <b/>
        <vertAlign val="subscript"/>
        <sz val="10"/>
        <rFont val="Arial"/>
        <family val="2"/>
      </rPr>
      <t>medel</t>
    </r>
    <r>
      <rPr>
        <b/>
        <sz val="10"/>
        <rFont val="Arial"/>
        <family val="2"/>
      </rPr>
      <t xml:space="preserve"> för kontroll, W/m</t>
    </r>
    <r>
      <rPr>
        <b/>
        <vertAlign val="superscript"/>
        <sz val="10"/>
        <rFont val="Arial"/>
        <family val="2"/>
      </rPr>
      <t xml:space="preserve">2 </t>
    </r>
    <r>
      <rPr>
        <b/>
        <sz val="10"/>
        <rFont val="Arial"/>
        <family val="2"/>
      </rPr>
      <t>A</t>
    </r>
    <r>
      <rPr>
        <b/>
        <vertAlign val="subscript"/>
        <sz val="10"/>
        <rFont val="Arial"/>
        <family val="2"/>
      </rPr>
      <t>om</t>
    </r>
    <r>
      <rPr>
        <b/>
        <sz val="10"/>
        <rFont val="Arial"/>
        <family val="2"/>
      </rPr>
      <t xml:space="preserve">/K </t>
    </r>
  </si>
  <si>
    <t>Ort</t>
  </si>
  <si>
    <t>1-dygn</t>
  </si>
  <si>
    <t>2-dygn</t>
  </si>
  <si>
    <t>3-dygn</t>
  </si>
  <si>
    <t>4-dygn</t>
  </si>
  <si>
    <t>5-dygn</t>
  </si>
  <si>
    <t>6-dygn</t>
  </si>
  <si>
    <t>7-dygn</t>
  </si>
  <si>
    <t>8-dygn</t>
  </si>
  <si>
    <t>9-dygn</t>
  </si>
  <si>
    <t>10-dygn</t>
  </si>
  <si>
    <t>11-dygn</t>
  </si>
  <si>
    <t>12-dygn</t>
  </si>
  <si>
    <t>Abisko</t>
  </si>
  <si>
    <t>Adelsö</t>
  </si>
  <si>
    <t>Alingsås</t>
  </si>
  <si>
    <t>Alvesta</t>
  </si>
  <si>
    <t>Aneby</t>
  </si>
  <si>
    <t>Arboga</t>
  </si>
  <si>
    <t>Arjeplog</t>
  </si>
  <si>
    <t>Arvidsjaur</t>
  </si>
  <si>
    <t>Arvika</t>
  </si>
  <si>
    <t>Askersund</t>
  </si>
  <si>
    <t>Avesta</t>
  </si>
  <si>
    <t>Bengtsfors</t>
  </si>
  <si>
    <t>Bjurholm</t>
  </si>
  <si>
    <t>Bjuv</t>
  </si>
  <si>
    <t>Boden</t>
  </si>
  <si>
    <t>Bollebygd</t>
  </si>
  <si>
    <t>Bollnäs</t>
  </si>
  <si>
    <t>Borgholm</t>
  </si>
  <si>
    <t>Borlänge</t>
  </si>
  <si>
    <t>Borås</t>
  </si>
  <si>
    <t>Broby</t>
  </si>
  <si>
    <t>Bromölla</t>
  </si>
  <si>
    <t>Bräcke</t>
  </si>
  <si>
    <t>Båstad</t>
  </si>
  <si>
    <t>Charlottenberg</t>
  </si>
  <si>
    <t>Danderyd</t>
  </si>
  <si>
    <t>Degerfors</t>
  </si>
  <si>
    <t>Delsbo</t>
  </si>
  <si>
    <t>Dorotea</t>
  </si>
  <si>
    <t>Ed</t>
  </si>
  <si>
    <t>Edsbyn</t>
  </si>
  <si>
    <t>Eksjö</t>
  </si>
  <si>
    <t>Emmaboda</t>
  </si>
  <si>
    <t>Enköping</t>
  </si>
  <si>
    <t>Eskilstuna</t>
  </si>
  <si>
    <t>Eslöv</t>
  </si>
  <si>
    <t>Fagersta</t>
  </si>
  <si>
    <t>Falkenberg</t>
  </si>
  <si>
    <t>Falköping</t>
  </si>
  <si>
    <t>Falsterbo</t>
  </si>
  <si>
    <t>Falun</t>
  </si>
  <si>
    <t>Filipstad</t>
  </si>
  <si>
    <t>Films Kyrkby</t>
  </si>
  <si>
    <t>Finspång</t>
  </si>
  <si>
    <t>Flen</t>
  </si>
  <si>
    <t>Forshaga</t>
  </si>
  <si>
    <t>Fredrika</t>
  </si>
  <si>
    <t>Färgelanda</t>
  </si>
  <si>
    <t>Föllinge</t>
  </si>
  <si>
    <t>Gislaved</t>
  </si>
  <si>
    <t>Gnesta</t>
  </si>
  <si>
    <t>Gnosjö</t>
  </si>
  <si>
    <t>Grums</t>
  </si>
  <si>
    <t>Grästorp</t>
  </si>
  <si>
    <t>Gäddede</t>
  </si>
  <si>
    <t>Gällivare</t>
  </si>
  <si>
    <t>Gävle</t>
  </si>
  <si>
    <t>Göteborg</t>
  </si>
  <si>
    <t>Götene</t>
  </si>
  <si>
    <t>Habo</t>
  </si>
  <si>
    <t>Hagfors</t>
  </si>
  <si>
    <t>Hallsberg</t>
  </si>
  <si>
    <t>Hallstahammar</t>
  </si>
  <si>
    <t>Halmstad</t>
  </si>
  <si>
    <t>Hammarstrand</t>
  </si>
  <si>
    <t>Haparanda</t>
  </si>
  <si>
    <t>Hede</t>
  </si>
  <si>
    <t>Hedemora</t>
  </si>
  <si>
    <t>Helsingborg</t>
  </si>
  <si>
    <t>Hemavan</t>
  </si>
  <si>
    <t>Hemse</t>
  </si>
  <si>
    <t>Herrljunga</t>
  </si>
  <si>
    <t>Hjo</t>
  </si>
  <si>
    <t>Hofors</t>
  </si>
  <si>
    <t>Hova</t>
  </si>
  <si>
    <t>Huddinge</t>
  </si>
  <si>
    <t>Hudiksvall</t>
  </si>
  <si>
    <t>Hultsfred</t>
  </si>
  <si>
    <t>Hyltebruk</t>
  </si>
  <si>
    <t>Hällefors</t>
  </si>
  <si>
    <t>Härnösand</t>
  </si>
  <si>
    <t>Hässleholm</t>
  </si>
  <si>
    <t>Höganäs</t>
  </si>
  <si>
    <t>Högsby</t>
  </si>
  <si>
    <t>Hörby</t>
  </si>
  <si>
    <t>Höör</t>
  </si>
  <si>
    <t>Jokkmokk</t>
  </si>
  <si>
    <t>Junsele</t>
  </si>
  <si>
    <t>Jönköping</t>
  </si>
  <si>
    <t>Kalix</t>
  </si>
  <si>
    <t>Kalmar</t>
  </si>
  <si>
    <t>Karesuando</t>
  </si>
  <si>
    <t>Karlsborg</t>
  </si>
  <si>
    <t>Karlshamn</t>
  </si>
  <si>
    <t>Karlskoga</t>
  </si>
  <si>
    <t>Karlskrona</t>
  </si>
  <si>
    <t>Karlstad</t>
  </si>
  <si>
    <t>Katrineholm</t>
  </si>
  <si>
    <t>Kil</t>
  </si>
  <si>
    <t>Kinna</t>
  </si>
  <si>
    <t>Kiruna</t>
  </si>
  <si>
    <t>Kisa</t>
  </si>
  <si>
    <t>Klippan</t>
  </si>
  <si>
    <t>Knivsta</t>
  </si>
  <si>
    <t>Kopparberg</t>
  </si>
  <si>
    <t>Kramfors</t>
  </si>
  <si>
    <t>Kristianstad</t>
  </si>
  <si>
    <t>Kristinehamn</t>
  </si>
  <si>
    <t>Kumla</t>
  </si>
  <si>
    <t>Kungsbacka</t>
  </si>
  <si>
    <t>Kungsör</t>
  </si>
  <si>
    <t>Kungälv</t>
  </si>
  <si>
    <t>Kvikkjokk</t>
  </si>
  <si>
    <t>Kävlinge</t>
  </si>
  <si>
    <t>Köping</t>
  </si>
  <si>
    <t>Laholm</t>
  </si>
  <si>
    <t>Landskrona</t>
  </si>
  <si>
    <t>Laxå</t>
  </si>
  <si>
    <t>Leksand</t>
  </si>
  <si>
    <t>Lerum</t>
  </si>
  <si>
    <t>Lessebo</t>
  </si>
  <si>
    <t>Lidingö</t>
  </si>
  <si>
    <t>Lindesberg</t>
  </si>
  <si>
    <t>Linköping</t>
  </si>
  <si>
    <t>Ljungby</t>
  </si>
  <si>
    <t>Ljusdal</t>
  </si>
  <si>
    <t>Lomma</t>
  </si>
  <si>
    <t>Ludvika</t>
  </si>
  <si>
    <t>Luleå</t>
  </si>
  <si>
    <t>Lund</t>
  </si>
  <si>
    <t>Lycksele</t>
  </si>
  <si>
    <t>Lysekil</t>
  </si>
  <si>
    <t>Malexander</t>
  </si>
  <si>
    <t>Malmö</t>
  </si>
  <si>
    <t>Malung</t>
  </si>
  <si>
    <t>Malå</t>
  </si>
  <si>
    <t>Mariestad</t>
  </si>
  <si>
    <t>Markaryd</t>
  </si>
  <si>
    <t>Mellerud</t>
  </si>
  <si>
    <t>Mjölby</t>
  </si>
  <si>
    <t>Mora</t>
  </si>
  <si>
    <t>Motala</t>
  </si>
  <si>
    <t>Mullsjö</t>
  </si>
  <si>
    <t>Munkedal</t>
  </si>
  <si>
    <t>Munkfors</t>
  </si>
  <si>
    <t>Märsta</t>
  </si>
  <si>
    <t>Mölndal</t>
  </si>
  <si>
    <t>Mönsterås</t>
  </si>
  <si>
    <t>Mörbylånga</t>
  </si>
  <si>
    <t>Nacka</t>
  </si>
  <si>
    <t>Nora</t>
  </si>
  <si>
    <t>Norberg</t>
  </si>
  <si>
    <t>Nordmaling</t>
  </si>
  <si>
    <t>Norrköping</t>
  </si>
  <si>
    <t>Norrtälje</t>
  </si>
  <si>
    <t>Norsjö</t>
  </si>
  <si>
    <t>Nybro</t>
  </si>
  <si>
    <t>Nykvarn</t>
  </si>
  <si>
    <t>Nyköping</t>
  </si>
  <si>
    <t>Nynäshamn</t>
  </si>
  <si>
    <t>Nässjö</t>
  </si>
  <si>
    <t>Ockelbo</t>
  </si>
  <si>
    <t>Olofström</t>
  </si>
  <si>
    <t>Orsa</t>
  </si>
  <si>
    <t>Osby</t>
  </si>
  <si>
    <t>Oskarshamn</t>
  </si>
  <si>
    <t>Oxelösund</t>
  </si>
  <si>
    <t>Pajala</t>
  </si>
  <si>
    <t>Partille</t>
  </si>
  <si>
    <t>Perstorp</t>
  </si>
  <si>
    <t>Piteå</t>
  </si>
  <si>
    <t>Ritsem</t>
  </si>
  <si>
    <t>Robertsfors</t>
  </si>
  <si>
    <t>Ronneby</t>
  </si>
  <si>
    <t>Rättvik</t>
  </si>
  <si>
    <t>Sala</t>
  </si>
  <si>
    <t>Salem</t>
  </si>
  <si>
    <t>Sandviken</t>
  </si>
  <si>
    <t>Sigtuna</t>
  </si>
  <si>
    <t>Simrishamn</t>
  </si>
  <si>
    <t>Sjöbo</t>
  </si>
  <si>
    <t>Skara</t>
  </si>
  <si>
    <t>Skellefteå</t>
  </si>
  <si>
    <t>Skinnskatteberg</t>
  </si>
  <si>
    <t>Skurup</t>
  </si>
  <si>
    <t>Skutskär</t>
  </si>
  <si>
    <t>Skövde</t>
  </si>
  <si>
    <t>Smedjebacken</t>
  </si>
  <si>
    <t>Sollefteå</t>
  </si>
  <si>
    <t>Sollentuna</t>
  </si>
  <si>
    <t>Solna</t>
  </si>
  <si>
    <t>Sorsele</t>
  </si>
  <si>
    <t>Staffanstorp</t>
  </si>
  <si>
    <t>Stenungsund</t>
  </si>
  <si>
    <t>Stockholm</t>
  </si>
  <si>
    <t>Stockholm-Bromma</t>
  </si>
  <si>
    <t>Storfors</t>
  </si>
  <si>
    <t>Storlien</t>
  </si>
  <si>
    <t>Storuman</t>
  </si>
  <si>
    <t>Strängnäs</t>
  </si>
  <si>
    <t>Strömstad</t>
  </si>
  <si>
    <t>Strömsund</t>
  </si>
  <si>
    <t>Sundbyberg</t>
  </si>
  <si>
    <t>Sundsvall</t>
  </si>
  <si>
    <t>Sunne</t>
  </si>
  <si>
    <t>Surahammar</t>
  </si>
  <si>
    <t>Svalöv</t>
  </si>
  <si>
    <t>Svedala</t>
  </si>
  <si>
    <t>Sveg</t>
  </si>
  <si>
    <t>Svenljunga</t>
  </si>
  <si>
    <t>Svenstavik</t>
  </si>
  <si>
    <t>Såtenäs</t>
  </si>
  <si>
    <t>Säffle</t>
  </si>
  <si>
    <t>Sälen-Högfjällshotell</t>
  </si>
  <si>
    <t>Särna</t>
  </si>
  <si>
    <t>Säter</t>
  </si>
  <si>
    <t>Sävsjö</t>
  </si>
  <si>
    <t>Söderhamn</t>
  </si>
  <si>
    <t>Söderköping</t>
  </si>
  <si>
    <t>Södertälje</t>
  </si>
  <si>
    <t>Sölvesborg</t>
  </si>
  <si>
    <t>Tibro</t>
  </si>
  <si>
    <t>Tidaholm</t>
  </si>
  <si>
    <t>Tierp</t>
  </si>
  <si>
    <t>Timrå</t>
  </si>
  <si>
    <t>Tingsryd</t>
  </si>
  <si>
    <t>Tomelilla</t>
  </si>
  <si>
    <t>Torsby</t>
  </si>
  <si>
    <t>Torsås</t>
  </si>
  <si>
    <t>Tranemo</t>
  </si>
  <si>
    <t>Tranås</t>
  </si>
  <si>
    <t>Trelleborg</t>
  </si>
  <si>
    <t>Trollhättan</t>
  </si>
  <si>
    <t>Trosa</t>
  </si>
  <si>
    <t>Tyresö</t>
  </si>
  <si>
    <t>Täby</t>
  </si>
  <si>
    <t>Tännäs</t>
  </si>
  <si>
    <t>Tärnsjö</t>
  </si>
  <si>
    <t>Töreboda</t>
  </si>
  <si>
    <t>Uddevalla</t>
  </si>
  <si>
    <t>Ullared</t>
  </si>
  <si>
    <t>Ulricehamn</t>
  </si>
  <si>
    <t>Umeå</t>
  </si>
  <si>
    <t>Uppsala</t>
  </si>
  <si>
    <t>Vadstena</t>
  </si>
  <si>
    <t>Vaggeryd</t>
  </si>
  <si>
    <t>Valdermarsvik</t>
  </si>
  <si>
    <t>Vallentuna</t>
  </si>
  <si>
    <t>Vansbro</t>
  </si>
  <si>
    <t>Vara</t>
  </si>
  <si>
    <t>Varberg</t>
  </si>
  <si>
    <t>Vaxholm</t>
  </si>
  <si>
    <t>Vetlanda</t>
  </si>
  <si>
    <t>Vilhelmina</t>
  </si>
  <si>
    <t>Vimmerby</t>
  </si>
  <si>
    <t>Vindeln</t>
  </si>
  <si>
    <t>Vingåker</t>
  </si>
  <si>
    <t>Visby</t>
  </si>
  <si>
    <t>Vårgårda</t>
  </si>
  <si>
    <t>Vänersborg</t>
  </si>
  <si>
    <t>Vännäs</t>
  </si>
  <si>
    <t>Värnamo</t>
  </si>
  <si>
    <t>Västervik</t>
  </si>
  <si>
    <t>Västerås</t>
  </si>
  <si>
    <t>Växjö</t>
  </si>
  <si>
    <t>Åmål</t>
  </si>
  <si>
    <t>Ånge</t>
  </si>
  <si>
    <t>Åre</t>
  </si>
  <si>
    <t>Årjäng</t>
  </si>
  <si>
    <t>Åseda</t>
  </si>
  <si>
    <t>Åstorp</t>
  </si>
  <si>
    <t>Åtvidaberg</t>
  </si>
  <si>
    <t>Älmhult</t>
  </si>
  <si>
    <t>Älvdalen</t>
  </si>
  <si>
    <t>Älvsbyn</t>
  </si>
  <si>
    <t>Ängelholm</t>
  </si>
  <si>
    <t>Öckerö</t>
  </si>
  <si>
    <t>Ödeshög</t>
  </si>
  <si>
    <t>Örebro</t>
  </si>
  <si>
    <t>Örkelljunga</t>
  </si>
  <si>
    <t>Örnsköldsvik</t>
  </si>
  <si>
    <t>Östersund</t>
  </si>
  <si>
    <t>Östhammar</t>
  </si>
  <si>
    <t>Östmark</t>
  </si>
  <si>
    <t>Överkalix</t>
  </si>
  <si>
    <t>Övertorneå</t>
  </si>
  <si>
    <r>
      <t>F</t>
    </r>
    <r>
      <rPr>
        <b/>
        <vertAlign val="subscript"/>
        <sz val="12"/>
        <rFont val="Arial"/>
        <family val="2"/>
      </rPr>
      <t xml:space="preserve">geo, </t>
    </r>
    <r>
      <rPr>
        <b/>
        <sz val="12"/>
        <rFont val="Arial"/>
        <family val="2"/>
      </rPr>
      <t>geografisk justeringsfaktor, enligt Boverket 170618</t>
    </r>
  </si>
  <si>
    <t>Län</t>
  </si>
  <si>
    <t>Geografiskt läge (kommun)</t>
  </si>
  <si>
    <r>
      <t>F</t>
    </r>
    <r>
      <rPr>
        <b/>
        <vertAlign val="subscript"/>
        <sz val="9"/>
        <rFont val="Arial"/>
        <family val="2"/>
      </rPr>
      <t>geo</t>
    </r>
  </si>
  <si>
    <t>Blekinge</t>
  </si>
  <si>
    <t>Samtliga kommuner</t>
  </si>
  <si>
    <t>Dalarna</t>
  </si>
  <si>
    <t>Avesta, Hedemora och Säter</t>
  </si>
  <si>
    <t>Borlänge, Falun, Gagnef, Leksand, Ludvika, Mora, Orsa, Rättvik, Smedjebacken och Vansbro</t>
  </si>
  <si>
    <t>Malung-Sälen och Älvdalen</t>
  </si>
  <si>
    <t>Gotland</t>
  </si>
  <si>
    <t>Gävleborg</t>
  </si>
  <si>
    <t>Gävle, Ockelbo och Sandviken</t>
  </si>
  <si>
    <t>Bollnäs, Hofors, Hudiksvall, Nordanstig och Söderhamn</t>
  </si>
  <si>
    <t>1, 2</t>
  </si>
  <si>
    <t>Ljusdal och Ovanåker</t>
  </si>
  <si>
    <t xml:space="preserve"> </t>
  </si>
  <si>
    <t>Halland</t>
  </si>
  <si>
    <t>Samtliga utom Hylte</t>
  </si>
  <si>
    <t>Hylte</t>
  </si>
  <si>
    <t>Jämtland</t>
  </si>
  <si>
    <t>Berg, Bräcke, Ragunda och Östersund</t>
  </si>
  <si>
    <t>Härjedalen, Krokom och Strömsund</t>
  </si>
  <si>
    <t>Aneby, Gislaved, Gnosjö, Habo, Jönköping, Mullsjö, Tranås, Vaggeryd, Vetlanda och Värnamo</t>
  </si>
  <si>
    <t>Eksjö, Nässjö och Sävsjö</t>
  </si>
  <si>
    <t>Borgholm, Emmaboda, Kalmar, Mönsterås, Mörbylånga, Nybro, Oskarshamn, Torsås och Västervik</t>
  </si>
  <si>
    <t>Hultsfred, Högsby och Vimmerby</t>
  </si>
  <si>
    <t>Kronoberg</t>
  </si>
  <si>
    <t>Norrbotten</t>
  </si>
  <si>
    <t>Boden, Haparanda, Kalix, Luleå och Älvsbyn</t>
  </si>
  <si>
    <t>Arvidsjaur, Överkalix och Övertorneå</t>
  </si>
  <si>
    <t>Arjeplog och Pajala</t>
  </si>
  <si>
    <t>Gällivare och Kiruna</t>
  </si>
  <si>
    <t>Skåne</t>
  </si>
  <si>
    <t>Höganäs, Landskrona, Lomma, Malmö och Vellinge</t>
  </si>
  <si>
    <t>Bjuv, Bromölla, Burlöv, Båstad, Eslöv, Helsingborg, Hässleholm, Hörby, Höör, Klippan, Kristianstad, Kävlinge, Lund, Perstorp, Simrishamn, Sjöbo, Skurup, Staffanstorp, Svalöv, Svedala, Tomelilla, Trelleborg, Ystad, Åstorp, Ängelholm och Östra Göinge</t>
  </si>
  <si>
    <t>Osby och Örkelljunga</t>
  </si>
  <si>
    <t>Södermanland</t>
  </si>
  <si>
    <t>Enköping, Håbo, Knivsta och Uppsala</t>
  </si>
  <si>
    <t>Heby, Tierp, Älvkarleby och Östhammar</t>
  </si>
  <si>
    <t>1,1,</t>
  </si>
  <si>
    <t>Värmland</t>
  </si>
  <si>
    <t>Grums och Säffle</t>
  </si>
  <si>
    <t>Arvika, Eda, Filipstad, Forshaga, Hammarö, Karlstad, Kil, Kristinehamn, Munkfors, Storfors, Sunne och Årjäng</t>
  </si>
  <si>
    <t>Hagfors och Torsby</t>
  </si>
  <si>
    <t>Västerbotten</t>
  </si>
  <si>
    <t>Nordmaling och Umeå</t>
  </si>
  <si>
    <t>Bjurholm, Robertsfors, Skellefteå och Vännäs</t>
  </si>
  <si>
    <t>Dorotea, Lycksele, Vindeln och Åsele</t>
  </si>
  <si>
    <t>Malå, Norsjö, Vilhelmina</t>
  </si>
  <si>
    <t>Västernorrland</t>
  </si>
  <si>
    <t>Härnösand, Kramfors, Sundsvall, Timrå och Örnsköldsvik</t>
  </si>
  <si>
    <t>Sollefteå och Ånge</t>
  </si>
  <si>
    <t>Västmanland</t>
  </si>
  <si>
    <t>Arboga, Hallstahammar, Kungsör, Köping, Surahammar och Västerås</t>
  </si>
  <si>
    <t>Fagersta, Norberg, Sala och Skinnskatteberg</t>
  </si>
  <si>
    <t>Västra Götaland</t>
  </si>
  <si>
    <t>Göteborg, Härryda, Kungälv, Lerum, Lysekil, Mölndal, Orust, Partille, Sotenäs, Stenungssund, Strömstad, Tanum, Tjörn, Uddevalla och Öckerö</t>
  </si>
  <si>
    <t>Ale, Alingsås, Bengtsfors, Bollebygd, Borås, Dala-Ed, Essunga, Falköping, Färgelanda, Grästorp, Gullspång, Götene, Herrljunga, Hjo, Karlsborg, Lidköping, Lilla Edet, Mariestad, Mark, Mellerud, Munkedal, Skara, Skövde, Svenljunga, Tibro, Tidaholm, Trollhättan, Töreboda, Vara, Vårgårda, Vänersborg och Åmål</t>
  </si>
  <si>
    <t>Tranemo och Ulricehamn</t>
  </si>
  <si>
    <t>Hallsberg, kumla, Laxå Lekeberg och Örebro</t>
  </si>
  <si>
    <t>Askersund, Degerfors, Hällefors, Karlskoga, Lindesberg och Nora</t>
  </si>
  <si>
    <t>Ljusnarsberg</t>
  </si>
  <si>
    <t>Östergötland</t>
  </si>
  <si>
    <t>Indikator 1 Värmeeffektbehov</t>
  </si>
  <si>
    <t>Arlöv</t>
  </si>
  <si>
    <t>Bergsjö</t>
  </si>
  <si>
    <t>Bro</t>
  </si>
  <si>
    <t>Bålsta</t>
  </si>
  <si>
    <t>Djurås</t>
  </si>
  <si>
    <t>Fjugesta</t>
  </si>
  <si>
    <t>Gustavsberg</t>
  </si>
  <si>
    <t>Henån</t>
  </si>
  <si>
    <t>Jakobsberg</t>
  </si>
  <si>
    <t>Kungshamn</t>
  </si>
  <si>
    <t>Lidköping</t>
  </si>
  <si>
    <t>Lilla Edet</t>
  </si>
  <si>
    <t>Mölnlycke</t>
  </si>
  <si>
    <t>Nossebro</t>
  </si>
  <si>
    <t>Nödinge-Nol</t>
  </si>
  <si>
    <t>Skoghall</t>
  </si>
  <si>
    <t>Skärhamn</t>
  </si>
  <si>
    <t>Tanumshede</t>
  </si>
  <si>
    <t>Tumba</t>
  </si>
  <si>
    <t>Upplands Väsby</t>
  </si>
  <si>
    <t>Västerhaninge</t>
  </si>
  <si>
    <t>Åkersberga</t>
  </si>
  <si>
    <t>Österbymo</t>
  </si>
  <si>
    <t>Dimensionerande Vinterutetemperatur DVUT baserat på temperatur 1991-2020 - Framtaget av SMHI på uppdrag av Boverket 2022</t>
  </si>
  <si>
    <t>Miljöbyggnad 4.0 Nybyggnad
Miljöbyggnad 4.1 Nybyggnad
Miljöbyggnad 4.0 Ombyggnad</t>
  </si>
  <si>
    <r>
      <t>Gränser för den aktuella byggnaden. 
Beror på andel bostäder och lokaler och aktuell F</t>
    </r>
    <r>
      <rPr>
        <vertAlign val="subscript"/>
        <sz val="10"/>
        <rFont val="Arial"/>
        <family val="2"/>
      </rPr>
      <t>geo,</t>
    </r>
  </si>
  <si>
    <t>Gränsvärde för Miljöbyggnad 4.0 och 4.1 Nybyggnad</t>
  </si>
  <si>
    <r>
      <t xml:space="preserve">Obl. kriterium 1
</t>
    </r>
    <r>
      <rPr>
        <sz val="10"/>
        <rFont val="Aptos Narrow"/>
        <family val="2"/>
      </rPr>
      <t>≤</t>
    </r>
    <r>
      <rPr>
        <sz val="8"/>
        <rFont val="Arial"/>
        <family val="2"/>
      </rPr>
      <t>70*Fgeo</t>
    </r>
  </si>
  <si>
    <t>Valfritt kriterium 1
≤45*Fgeo</t>
  </si>
  <si>
    <t>Valfritt kriterium 2
≤15*Fgeo</t>
  </si>
  <si>
    <t>Valfritt kriterium 3
≤10*Fgeo</t>
  </si>
  <si>
    <t>Gränsvärde för Miljöbyggnad 4.0 Ombyggnad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</si>
</sst>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00"/>
    <numFmt numFmtId="167" formatCode="0.0%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Arial"/>
      <family val="2"/>
    </font>
    <font>
      <vertAlign val="subscript"/>
      <sz val="10"/>
      <name val="Arial"/>
      <family val="2"/>
    </font>
    <font>
      <sz val="10"/>
      <name val="Symbol"/>
      <family val="1"/>
      <charset val="2"/>
    </font>
    <font>
      <vertAlign val="superscript"/>
      <sz val="10"/>
      <name val="Arial"/>
      <family val="2"/>
    </font>
    <font>
      <b/>
      <vertAlign val="subscript"/>
      <sz val="9"/>
      <name val="Arial"/>
      <family val="2"/>
    </font>
    <font>
      <b/>
      <vertAlign val="subscript"/>
      <sz val="10"/>
      <name val="Arial"/>
      <family val="2"/>
    </font>
    <font>
      <b/>
      <vertAlign val="subscript"/>
      <sz val="12"/>
      <name val="Arial"/>
      <family val="2"/>
    </font>
    <font>
      <b/>
      <vertAlign val="superscript"/>
      <sz val="10"/>
      <name val="Arial"/>
      <family val="2"/>
    </font>
    <font>
      <vertAlign val="subscript"/>
      <sz val="11"/>
      <name val="Arial"/>
      <family val="2"/>
    </font>
    <font>
      <sz val="12"/>
      <name val="Arial"/>
      <family val="2"/>
    </font>
    <font>
      <sz val="14"/>
      <name val="Arial"/>
      <family val="2"/>
    </font>
    <font>
      <vertAlign val="superscript"/>
      <sz val="11"/>
      <name val="Arial"/>
      <family val="2"/>
    </font>
    <font>
      <b/>
      <sz val="14"/>
      <color rgb="FFFF0000"/>
      <name val="Arial"/>
      <family val="2"/>
    </font>
    <font>
      <b/>
      <sz val="9"/>
      <color indexed="18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vertAlign val="subscript"/>
      <sz val="10"/>
      <color theme="1"/>
      <name val="Arial"/>
      <family val="2"/>
    </font>
    <font>
      <sz val="11"/>
      <color indexed="8"/>
      <name val="Verdana"/>
      <family val="2"/>
    </font>
    <font>
      <sz val="10"/>
      <color theme="0"/>
      <name val="Arial"/>
      <family val="2"/>
    </font>
    <font>
      <sz val="9"/>
      <color indexed="81"/>
      <name val="Tahoma"/>
      <charset val="1"/>
    </font>
    <font>
      <sz val="8"/>
      <color indexed="81"/>
      <name val="Tahoma"/>
      <family val="2"/>
    </font>
    <font>
      <b/>
      <sz val="16"/>
      <name val="Arial"/>
      <family val="2"/>
    </font>
    <font>
      <sz val="10"/>
      <name val="Aptos Narrow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" fontId="5" fillId="2" borderId="1" applyProtection="0">
      <alignment horizontal="center"/>
    </xf>
    <xf numFmtId="0" fontId="5" fillId="2" borderId="2" applyBorder="0" applyProtection="0">
      <alignment horizontal="center"/>
    </xf>
    <xf numFmtId="0" fontId="5" fillId="2" borderId="1" applyBorder="0" applyProtection="0">
      <alignment horizontal="center"/>
    </xf>
    <xf numFmtId="9" fontId="5" fillId="2" borderId="17" applyProtection="0">
      <alignment horizontal="center"/>
    </xf>
    <xf numFmtId="0" fontId="5" fillId="2" borderId="3" applyBorder="0" applyProtection="0">
      <alignment horizontal="center"/>
    </xf>
    <xf numFmtId="0" fontId="5" fillId="2" borderId="3" applyBorder="0" applyProtection="0">
      <alignment horizontal="center"/>
    </xf>
    <xf numFmtId="0" fontId="1" fillId="0" borderId="0"/>
  </cellStyleXfs>
  <cellXfs count="177">
    <xf numFmtId="0" fontId="0" fillId="0" borderId="0" xfId="0"/>
    <xf numFmtId="0" fontId="0" fillId="0" borderId="0" xfId="0" applyAlignment="1">
      <alignment horizontal="center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5" borderId="9" xfId="0" applyFont="1" applyFill="1" applyBorder="1" applyAlignment="1">
      <alignment horizontal="left" vertical="center"/>
    </xf>
    <xf numFmtId="0" fontId="4" fillId="0" borderId="5" xfId="0" applyFont="1" applyBorder="1" applyAlignment="1" applyProtection="1">
      <alignment vertical="center"/>
      <protection locked="0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6" fillId="5" borderId="10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4" fontId="28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" fontId="14" fillId="7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0" fillId="9" borderId="0" xfId="0" applyFont="1" applyFill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1" fontId="4" fillId="6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vertical="center"/>
    </xf>
    <xf numFmtId="164" fontId="18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42" xfId="0" applyFont="1" applyBorder="1" applyAlignment="1">
      <alignment vertical="center"/>
    </xf>
    <xf numFmtId="166" fontId="4" fillId="6" borderId="43" xfId="0" applyNumberFormat="1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vertical="center"/>
    </xf>
    <xf numFmtId="0" fontId="5" fillId="10" borderId="16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center" vertical="center" wrapText="1"/>
    </xf>
    <xf numFmtId="166" fontId="14" fillId="9" borderId="0" xfId="0" applyNumberFormat="1" applyFont="1" applyFill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0" fillId="7" borderId="0" xfId="0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11" borderId="23" xfId="0" applyFont="1" applyFill="1" applyBorder="1" applyAlignment="1" applyProtection="1">
      <alignment horizontal="center" vertical="center"/>
      <protection locked="0"/>
    </xf>
    <xf numFmtId="9" fontId="4" fillId="11" borderId="23" xfId="0" applyNumberFormat="1" applyFont="1" applyFill="1" applyBorder="1" applyAlignment="1" applyProtection="1">
      <alignment horizontal="center" vertical="center"/>
      <protection locked="0"/>
    </xf>
    <xf numFmtId="9" fontId="4" fillId="11" borderId="4" xfId="0" applyNumberFormat="1" applyFont="1" applyFill="1" applyBorder="1" applyAlignment="1" applyProtection="1">
      <alignment horizontal="center" vertical="center"/>
      <protection locked="0"/>
    </xf>
    <xf numFmtId="0" fontId="4" fillId="11" borderId="4" xfId="0" applyFont="1" applyFill="1" applyBorder="1" applyAlignment="1" applyProtection="1">
      <alignment horizontal="center" vertical="center"/>
      <protection locked="0"/>
    </xf>
    <xf numFmtId="0" fontId="5" fillId="11" borderId="2" xfId="0" applyFont="1" applyFill="1" applyBorder="1" applyAlignment="1" applyProtection="1">
      <alignment horizontal="center" vertical="center"/>
      <protection locked="0"/>
    </xf>
    <xf numFmtId="0" fontId="5" fillId="11" borderId="3" xfId="0" applyFont="1" applyFill="1" applyBorder="1" applyAlignment="1" applyProtection="1">
      <alignment horizontal="center" vertical="center"/>
      <protection locked="0"/>
    </xf>
    <xf numFmtId="1" fontId="5" fillId="11" borderId="8" xfId="0" applyNumberFormat="1" applyFont="1" applyFill="1" applyBorder="1" applyAlignment="1" applyProtection="1">
      <alignment horizontal="center" vertical="center"/>
      <protection locked="0"/>
    </xf>
    <xf numFmtId="0" fontId="5" fillId="11" borderId="1" xfId="0" applyFont="1" applyFill="1" applyBorder="1" applyAlignment="1" applyProtection="1">
      <alignment horizontal="center" vertical="center"/>
      <protection locked="0"/>
    </xf>
    <xf numFmtId="0" fontId="5" fillId="11" borderId="4" xfId="0" applyFont="1" applyFill="1" applyBorder="1" applyAlignment="1" applyProtection="1">
      <alignment horizontal="center" vertical="center"/>
      <protection locked="0"/>
    </xf>
    <xf numFmtId="0" fontId="5" fillId="11" borderId="7" xfId="0" applyFont="1" applyFill="1" applyBorder="1" applyAlignment="1" applyProtection="1">
      <alignment horizontal="center" vertical="center"/>
      <protection locked="0"/>
    </xf>
    <xf numFmtId="0" fontId="5" fillId="11" borderId="8" xfId="0" applyFont="1" applyFill="1" applyBorder="1" applyAlignment="1" applyProtection="1">
      <alignment horizontal="center" vertical="center"/>
      <protection locked="0"/>
    </xf>
    <xf numFmtId="0" fontId="5" fillId="11" borderId="23" xfId="0" applyFont="1" applyFill="1" applyBorder="1" applyAlignment="1" applyProtection="1">
      <alignment horizontal="center" vertical="center"/>
      <protection locked="0"/>
    </xf>
    <xf numFmtId="0" fontId="4" fillId="0" borderId="48" xfId="0" applyFont="1" applyBorder="1" applyAlignment="1">
      <alignment vertical="center"/>
    </xf>
    <xf numFmtId="0" fontId="4" fillId="11" borderId="25" xfId="0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Alignment="1">
      <alignment vertical="center"/>
    </xf>
    <xf numFmtId="0" fontId="5" fillId="5" borderId="11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4" fillId="6" borderId="4" xfId="0" applyFont="1" applyFill="1" applyBorder="1" applyAlignment="1">
      <alignment horizontal="center" vertical="center"/>
    </xf>
    <xf numFmtId="9" fontId="4" fillId="11" borderId="8" xfId="0" applyNumberFormat="1" applyFont="1" applyFill="1" applyBorder="1" applyAlignment="1" applyProtection="1">
      <alignment horizontal="center"/>
      <protection locked="0"/>
    </xf>
    <xf numFmtId="0" fontId="4" fillId="0" borderId="6" xfId="0" applyFont="1" applyBorder="1" applyAlignment="1">
      <alignment vertical="center"/>
    </xf>
    <xf numFmtId="0" fontId="5" fillId="0" borderId="41" xfId="0" applyFont="1" applyBorder="1" applyAlignment="1">
      <alignment horizontal="left" vertical="center"/>
    </xf>
    <xf numFmtId="0" fontId="5" fillId="11" borderId="4" xfId="0" applyFont="1" applyFill="1" applyBorder="1" applyAlignment="1" applyProtection="1">
      <alignment horizontal="center"/>
      <protection locked="0"/>
    </xf>
    <xf numFmtId="9" fontId="4" fillId="11" borderId="4" xfId="0" applyNumberFormat="1" applyFont="1" applyFill="1" applyBorder="1" applyAlignment="1" applyProtection="1">
      <alignment horizontal="center"/>
      <protection locked="0"/>
    </xf>
    <xf numFmtId="0" fontId="4" fillId="0" borderId="48" xfId="0" applyFont="1" applyBorder="1" applyAlignment="1" applyProtection="1">
      <alignment vertical="center"/>
      <protection locked="0"/>
    </xf>
    <xf numFmtId="167" fontId="5" fillId="11" borderId="4" xfId="1" applyNumberFormat="1" applyFill="1" applyBorder="1" applyProtection="1">
      <alignment horizontal="center"/>
      <protection locked="0"/>
    </xf>
    <xf numFmtId="0" fontId="0" fillId="12" borderId="0" xfId="0" applyFill="1"/>
    <xf numFmtId="0" fontId="16" fillId="12" borderId="1" xfId="0" applyFont="1" applyFill="1" applyBorder="1" applyAlignment="1">
      <alignment horizontal="center" vertical="top"/>
    </xf>
    <xf numFmtId="0" fontId="0" fillId="12" borderId="0" xfId="0" applyFill="1" applyAlignment="1">
      <alignment horizontal="center"/>
    </xf>
    <xf numFmtId="0" fontId="33" fillId="12" borderId="0" xfId="0" applyFont="1" applyFill="1"/>
    <xf numFmtId="0" fontId="39" fillId="0" borderId="0" xfId="0" applyFont="1" applyAlignment="1">
      <alignment vertical="center"/>
    </xf>
    <xf numFmtId="2" fontId="27" fillId="6" borderId="0" xfId="0" applyNumberFormat="1" applyFont="1" applyFill="1" applyAlignment="1">
      <alignment horizontal="left" vertical="center"/>
    </xf>
    <xf numFmtId="0" fontId="30" fillId="6" borderId="0" xfId="0" applyFont="1" applyFill="1" applyAlignment="1">
      <alignment horizontal="center" vertical="center"/>
    </xf>
    <xf numFmtId="1" fontId="30" fillId="6" borderId="0" xfId="0" applyNumberFormat="1" applyFont="1" applyFill="1" applyAlignment="1">
      <alignment horizontal="center" vertical="center"/>
    </xf>
    <xf numFmtId="0" fontId="5" fillId="11" borderId="49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top"/>
    </xf>
    <xf numFmtId="0" fontId="15" fillId="0" borderId="0" xfId="0" applyFont="1" applyAlignment="1">
      <alignment vertical="top" wrapText="1"/>
    </xf>
    <xf numFmtId="0" fontId="4" fillId="0" borderId="0" xfId="0" applyFont="1"/>
    <xf numFmtId="0" fontId="17" fillId="0" borderId="0" xfId="0" applyFont="1"/>
    <xf numFmtId="0" fontId="6" fillId="0" borderId="0" xfId="0" applyFont="1" applyAlignment="1">
      <alignment vertical="center" wrapText="1"/>
    </xf>
    <xf numFmtId="164" fontId="14" fillId="6" borderId="51" xfId="0" applyNumberFormat="1" applyFont="1" applyFill="1" applyBorder="1" applyAlignment="1">
      <alignment horizontal="center" vertical="center"/>
    </xf>
    <xf numFmtId="0" fontId="4" fillId="12" borderId="0" xfId="0" applyFont="1" applyFill="1" applyAlignment="1" applyProtection="1">
      <alignment vertical="center"/>
      <protection locked="0"/>
    </xf>
    <xf numFmtId="0" fontId="4" fillId="8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 vertical="center"/>
    </xf>
    <xf numFmtId="164" fontId="18" fillId="12" borderId="0" xfId="0" applyNumberFormat="1" applyFont="1" applyFill="1" applyAlignment="1">
      <alignment horizontal="center" vertical="center"/>
    </xf>
    <xf numFmtId="0" fontId="4" fillId="0" borderId="37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4" fillId="0" borderId="40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left"/>
    </xf>
    <xf numFmtId="0" fontId="4" fillId="3" borderId="36" xfId="0" applyFont="1" applyFill="1" applyBorder="1" applyAlignment="1">
      <alignment horizontal="left"/>
    </xf>
    <xf numFmtId="0" fontId="15" fillId="0" borderId="0" xfId="0" applyFont="1" applyAlignment="1">
      <alignment horizontal="left" vertical="top" wrapText="1"/>
    </xf>
    <xf numFmtId="0" fontId="36" fillId="0" borderId="0" xfId="0" applyFont="1" applyAlignment="1">
      <alignment horizontal="center" vertical="center" wrapText="1"/>
    </xf>
    <xf numFmtId="0" fontId="4" fillId="11" borderId="46" xfId="0" applyFont="1" applyFill="1" applyBorder="1" applyAlignment="1" applyProtection="1">
      <alignment horizontal="center" vertical="center"/>
      <protection locked="0"/>
    </xf>
    <xf numFmtId="0" fontId="4" fillId="11" borderId="47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>
      <alignment vertical="center"/>
    </xf>
    <xf numFmtId="0" fontId="6" fillId="5" borderId="44" xfId="0" applyFont="1" applyFill="1" applyBorder="1" applyAlignment="1">
      <alignment vertical="center"/>
    </xf>
    <xf numFmtId="0" fontId="6" fillId="5" borderId="26" xfId="0" applyFont="1" applyFill="1" applyBorder="1" applyAlignment="1">
      <alignment vertical="center"/>
    </xf>
    <xf numFmtId="0" fontId="4" fillId="10" borderId="9" xfId="0" applyFont="1" applyFill="1" applyBorder="1" applyAlignment="1">
      <alignment vertical="center"/>
    </xf>
    <xf numFmtId="0" fontId="4" fillId="10" borderId="45" xfId="0" applyFont="1" applyFill="1" applyBorder="1" applyAlignment="1">
      <alignment vertical="center"/>
    </xf>
    <xf numFmtId="0" fontId="35" fillId="12" borderId="0" xfId="0" applyFont="1" applyFill="1" applyAlignment="1">
      <alignment horizontal="center" vertical="center" wrapText="1"/>
    </xf>
    <xf numFmtId="0" fontId="4" fillId="12" borderId="0" xfId="0" applyFont="1" applyFill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left" vertical="center"/>
    </xf>
    <xf numFmtId="0" fontId="6" fillId="11" borderId="41" xfId="0" applyFont="1" applyFill="1" applyBorder="1" applyAlignment="1">
      <alignment horizontal="left" vertical="center"/>
    </xf>
    <xf numFmtId="0" fontId="6" fillId="11" borderId="50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4" fillId="3" borderId="33" xfId="0" applyFont="1" applyFill="1" applyBorder="1" applyAlignment="1">
      <alignment horizontal="left"/>
    </xf>
    <xf numFmtId="0" fontId="4" fillId="3" borderId="34" xfId="0" applyFont="1" applyFill="1" applyBorder="1" applyAlignment="1">
      <alignment horizontal="left"/>
    </xf>
    <xf numFmtId="0" fontId="4" fillId="3" borderId="35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left" vertical="center"/>
    </xf>
    <xf numFmtId="0" fontId="4" fillId="0" borderId="24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7" fillId="0" borderId="30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</cellXfs>
  <cellStyles count="8">
    <cellStyle name="Format 1" xfId="1" xr:uid="{00000000-0005-0000-0000-000000000000}"/>
    <cellStyle name="Format 2" xfId="2" xr:uid="{00000000-0005-0000-0000-000001000000}"/>
    <cellStyle name="Format 3" xfId="3" xr:uid="{00000000-0005-0000-0000-000002000000}"/>
    <cellStyle name="Format 4" xfId="4" xr:uid="{00000000-0005-0000-0000-000003000000}"/>
    <cellStyle name="Format 5" xfId="5" xr:uid="{00000000-0005-0000-0000-000004000000}"/>
    <cellStyle name="Format 6" xfId="6" xr:uid="{00000000-0005-0000-0000-000005000000}"/>
    <cellStyle name="Normal" xfId="0" builtinId="0"/>
    <cellStyle name="Normal 2" xfId="7" xr:uid="{00000000-0005-0000-0000-000007000000}"/>
  </cellStyles>
  <dxfs count="7">
    <dxf>
      <fill>
        <patternFill>
          <bgColor rgb="FFFF0000"/>
        </patternFill>
      </fill>
    </dxf>
    <dxf>
      <fill>
        <patternFill>
          <bgColor indexed="53"/>
        </patternFill>
      </fill>
    </dxf>
    <dxf>
      <fill>
        <patternFill>
          <bgColor indexed="22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D60093"/>
      <color rgb="FFFF9933"/>
      <color rgb="FFFF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273843</xdr:colOff>
      <xdr:row>2</xdr:row>
      <xdr:rowOff>71438</xdr:rowOff>
    </xdr:from>
    <xdr:to>
      <xdr:col>9</xdr:col>
      <xdr:colOff>0</xdr:colOff>
      <xdr:row>3</xdr:row>
      <xdr:rowOff>334437</xdr:rowOff>
    </xdr:to>
    <xdr:pic>
      <xdr:nvPicPr>
        <xdr:cNvPr id="4" name="Bildobjekt 3" descr="En bild som visar text, Teckensnitt, Grafik, grafisk design&#10;&#10;Automatiskt genererad beskrivning">
          <a:extLst>
            <a:ext uri="{FF2B5EF4-FFF2-40B4-BE49-F238E27FC236}">
              <a16:creationId xmlns:a16="http://schemas.microsoft.com/office/drawing/2014/main" id="{3A367004-EF94-4075-877C-F6F662607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4687" y="511969"/>
          <a:ext cx="988219" cy="1227406"/>
        </a:xfrm>
        <a:prstGeom prst="rect">
          <a:avLst/>
        </a:prstGeom>
      </xdr:spPr>
    </xdr:pic>
    <xdr:clientData/>
  </xdr:twoCellAnchor>
  <xdr:twoCellAnchor editAs="oneCell">
    <xdr:from>
      <xdr:col>9</xdr:col>
      <xdr:colOff>690563</xdr:colOff>
      <xdr:row>2</xdr:row>
      <xdr:rowOff>416719</xdr:rowOff>
    </xdr:from>
    <xdr:to>
      <xdr:col>25</xdr:col>
      <xdr:colOff>166687</xdr:colOff>
      <xdr:row>2</xdr:row>
      <xdr:rowOff>923559</xdr:rowOff>
    </xdr:to>
    <xdr:pic>
      <xdr:nvPicPr>
        <xdr:cNvPr id="5" name="Picture 9" descr="A green text on a black background&#10;&#10;Description automatically generated with medium confidence">
          <a:extLst>
            <a:ext uri="{FF2B5EF4-FFF2-40B4-BE49-F238E27FC236}">
              <a16:creationId xmlns:a16="http://schemas.microsoft.com/office/drawing/2014/main" id="{0B410EF1-1AB0-45BE-8880-63EA81DE9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3907" y="857250"/>
          <a:ext cx="1690687" cy="506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048576"/>
  <sheetViews>
    <sheetView showGridLines="0" tabSelected="1" topLeftCell="B1" zoomScale="80" zoomScaleNormal="80" workbookViewId="0">
      <selection activeCell="Y54" sqref="Y54"/>
    </sheetView>
  </sheetViews>
  <sheetFormatPr defaultColWidth="0" defaultRowHeight="14.25" zeroHeight="1" x14ac:dyDescent="0.2"/>
  <cols>
    <col min="1" max="1" width="0" style="25" hidden="1" customWidth="1"/>
    <col min="2" max="2" width="8.7109375" style="25" customWidth="1"/>
    <col min="3" max="3" width="32.140625" style="25" customWidth="1"/>
    <col min="4" max="5" width="14.28515625" style="25" customWidth="1"/>
    <col min="6" max="6" width="3.28515625" style="25" customWidth="1"/>
    <col min="7" max="10" width="19" style="25" customWidth="1"/>
    <col min="11" max="15" width="14.28515625" style="25" hidden="1" customWidth="1"/>
    <col min="16" max="16" width="17.7109375" style="25" hidden="1" customWidth="1"/>
    <col min="17" max="17" width="30.85546875" style="25" hidden="1" customWidth="1"/>
    <col min="18" max="24" width="14.28515625" style="25" hidden="1" customWidth="1"/>
    <col min="25" max="26" width="14.28515625" style="25" customWidth="1"/>
    <col min="27" max="16383" width="14.28515625" style="25" hidden="1"/>
    <col min="16384" max="16384" width="5.140625" style="25" hidden="1"/>
  </cols>
  <sheetData>
    <row r="1" spans="3:18" x14ac:dyDescent="0.2"/>
    <row r="2" spans="3:18" ht="20.25" x14ac:dyDescent="0.2">
      <c r="C2" s="114" t="s">
        <v>444</v>
      </c>
    </row>
    <row r="3" spans="3:18" ht="75.75" customHeight="1" x14ac:dyDescent="0.2">
      <c r="C3" s="123" t="s">
        <v>469</v>
      </c>
      <c r="D3" s="120"/>
      <c r="F3" s="83"/>
      <c r="G3" s="13"/>
    </row>
    <row r="4" spans="3:18" ht="39" customHeight="1" x14ac:dyDescent="0.2">
      <c r="C4" s="120"/>
      <c r="D4" s="120"/>
      <c r="F4" s="141"/>
      <c r="G4" s="141"/>
      <c r="H4" s="141"/>
      <c r="I4" s="141"/>
      <c r="J4" s="141"/>
    </row>
    <row r="5" spans="3:18" ht="15.75" hidden="1" x14ac:dyDescent="0.2">
      <c r="C5" s="120"/>
      <c r="D5" s="26"/>
      <c r="F5" s="119"/>
    </row>
    <row r="6" spans="3:18" ht="24.6" hidden="1" customHeight="1" x14ac:dyDescent="0.2">
      <c r="C6" s="26"/>
      <c r="D6" s="26"/>
      <c r="F6" s="119"/>
    </row>
    <row r="7" spans="3:18" ht="15" customHeight="1" x14ac:dyDescent="0.2">
      <c r="C7" s="10" t="s">
        <v>0</v>
      </c>
      <c r="D7" s="143"/>
      <c r="E7" s="144"/>
      <c r="F7" s="125"/>
      <c r="G7" s="125"/>
    </row>
    <row r="8" spans="3:18" ht="16.5" customHeight="1" x14ac:dyDescent="0.2">
      <c r="C8" s="10" t="s">
        <v>1</v>
      </c>
      <c r="D8" s="143"/>
      <c r="E8" s="144"/>
      <c r="F8" s="125"/>
      <c r="G8" s="125"/>
    </row>
    <row r="9" spans="3:18" ht="8.4499999999999993" customHeight="1" thickBot="1" x14ac:dyDescent="0.25">
      <c r="C9" s="27"/>
      <c r="D9" s="27"/>
    </row>
    <row r="10" spans="3:18" ht="30" customHeight="1" thickBot="1" x14ac:dyDescent="0.25">
      <c r="C10" s="157" t="s">
        <v>2</v>
      </c>
      <c r="D10" s="158"/>
      <c r="E10" s="124" t="e">
        <f>ROUND(M20,1)</f>
        <v>#DIV/0!</v>
      </c>
      <c r="F10" s="150"/>
      <c r="G10" s="150"/>
    </row>
    <row r="11" spans="3:18" ht="15" thickBot="1" x14ac:dyDescent="0.25"/>
    <row r="12" spans="3:18" ht="16.5" customHeight="1" thickBot="1" x14ac:dyDescent="0.25">
      <c r="C12" s="98" t="s">
        <v>3</v>
      </c>
      <c r="D12" s="99"/>
      <c r="E12" s="13"/>
      <c r="K12" s="28"/>
    </row>
    <row r="13" spans="3:18" ht="16.5" customHeight="1" x14ac:dyDescent="0.2">
      <c r="C13" s="96" t="s">
        <v>4</v>
      </c>
      <c r="D13" s="97">
        <v>0</v>
      </c>
      <c r="E13" s="13"/>
      <c r="J13" s="28"/>
      <c r="K13" s="28"/>
    </row>
    <row r="14" spans="3:18" ht="16.5" customHeight="1" x14ac:dyDescent="0.2">
      <c r="C14" s="61" t="s">
        <v>5</v>
      </c>
      <c r="D14" s="85">
        <v>0</v>
      </c>
      <c r="E14" s="142" t="str">
        <f>IF((D14+D15)&gt;1,"Får inte vara &gt;100%",IF((D14+D15)&lt;1,"Får inte vara &lt; 100%",""))</f>
        <v>Får inte vara &lt; 100%</v>
      </c>
      <c r="G14" s="151"/>
      <c r="H14" s="151"/>
      <c r="I14" s="151"/>
      <c r="J14" s="28"/>
      <c r="K14" s="28"/>
      <c r="N14" s="32"/>
      <c r="O14" s="33"/>
      <c r="P14" s="34"/>
      <c r="Q14" s="32"/>
      <c r="R14" s="35"/>
    </row>
    <row r="15" spans="3:18" ht="16.899999999999999" customHeight="1" x14ac:dyDescent="0.2">
      <c r="C15" s="61" t="s">
        <v>9</v>
      </c>
      <c r="D15" s="86">
        <v>0</v>
      </c>
      <c r="E15" s="142"/>
      <c r="G15" s="151"/>
      <c r="H15" s="151"/>
      <c r="I15" s="151"/>
      <c r="J15" s="28"/>
      <c r="N15" s="32"/>
      <c r="O15" s="33"/>
      <c r="P15" s="34"/>
      <c r="Q15" s="35"/>
      <c r="R15" s="32"/>
    </row>
    <row r="16" spans="3:18" ht="15.6" customHeight="1" x14ac:dyDescent="0.2">
      <c r="C16" s="61" t="s">
        <v>10</v>
      </c>
      <c r="D16" s="87"/>
      <c r="E16" s="13"/>
      <c r="G16" s="128"/>
      <c r="H16" s="128"/>
      <c r="I16" s="128"/>
      <c r="O16" s="33"/>
      <c r="P16" s="34"/>
      <c r="Q16" s="35"/>
      <c r="R16" s="32"/>
    </row>
    <row r="17" spans="1:23" ht="18.75" customHeight="1" x14ac:dyDescent="0.2">
      <c r="C17" s="61" t="s">
        <v>11</v>
      </c>
      <c r="D17" s="62">
        <f>SUM(D27:D46)</f>
        <v>0</v>
      </c>
      <c r="E17" s="13"/>
      <c r="F17" s="83"/>
      <c r="G17" s="129"/>
      <c r="H17" s="129"/>
      <c r="I17" s="129"/>
      <c r="O17" s="33"/>
      <c r="P17" s="34"/>
      <c r="Q17" s="35"/>
      <c r="R17" s="32"/>
    </row>
    <row r="18" spans="1:23" ht="18" customHeight="1" x14ac:dyDescent="0.2">
      <c r="C18" s="61" t="s">
        <v>12</v>
      </c>
      <c r="D18" s="87">
        <v>20</v>
      </c>
      <c r="E18" s="13"/>
      <c r="F18" s="13"/>
      <c r="O18" s="37"/>
      <c r="P18" s="38"/>
      <c r="Q18" s="38"/>
    </row>
    <row r="19" spans="1:23" ht="17.25" customHeight="1" x14ac:dyDescent="0.2">
      <c r="C19" s="61" t="s">
        <v>13</v>
      </c>
      <c r="D19" s="87" t="s">
        <v>94</v>
      </c>
      <c r="E19" s="13"/>
      <c r="F19" s="13"/>
      <c r="G19" s="49"/>
      <c r="H19" s="48"/>
      <c r="N19" s="45"/>
      <c r="O19" s="44"/>
      <c r="P19" s="38"/>
      <c r="Q19" s="38"/>
    </row>
    <row r="20" spans="1:23" s="13" customFormat="1" ht="15" customHeight="1" x14ac:dyDescent="0.2">
      <c r="A20" s="25"/>
      <c r="B20" s="25"/>
      <c r="C20" s="61" t="s">
        <v>15</v>
      </c>
      <c r="D20" s="84">
        <v>1</v>
      </c>
      <c r="E20" s="36"/>
      <c r="G20" s="38"/>
      <c r="H20" s="38"/>
      <c r="I20" s="25"/>
      <c r="J20" s="25"/>
      <c r="K20" s="25"/>
      <c r="L20" s="25"/>
      <c r="M20" s="115" t="e">
        <f>((A46+A48+A56+N32+N36+N41)*(D18-D21)+I38-N36*I37)/D17</f>
        <v>#DIV/0!</v>
      </c>
      <c r="N20" s="44"/>
      <c r="P20" s="44" t="e">
        <f>M20*D17</f>
        <v>#DIV/0!</v>
      </c>
      <c r="Q20" s="13" t="s">
        <v>16</v>
      </c>
      <c r="R20" s="13">
        <v>51883</v>
      </c>
      <c r="S20" s="25"/>
    </row>
    <row r="21" spans="1:23" s="13" customFormat="1" ht="17.45" customHeight="1" x14ac:dyDescent="0.2">
      <c r="C21" s="61" t="s">
        <v>17</v>
      </c>
      <c r="D21" s="102">
        <f>VLOOKUP(D19,'DVUT vid olika tidskonstant'!A2:M312,(D20+1))</f>
        <v>-24.7</v>
      </c>
      <c r="G21" s="25"/>
      <c r="H21" s="25"/>
      <c r="I21" s="25"/>
      <c r="J21" s="25"/>
      <c r="M21" s="44"/>
      <c r="N21" s="44"/>
      <c r="O21" s="44"/>
      <c r="P21" s="38"/>
      <c r="Q21" s="38" t="s">
        <v>18</v>
      </c>
      <c r="R21" s="13">
        <v>59232</v>
      </c>
      <c r="S21" s="25"/>
    </row>
    <row r="22" spans="1:23" s="13" customFormat="1" ht="17.45" customHeight="1" thickBot="1" x14ac:dyDescent="0.25">
      <c r="C22" s="104" t="s">
        <v>19</v>
      </c>
      <c r="D22" s="100" t="e">
        <f>E10*D17/D13</f>
        <v>#DIV/0!</v>
      </c>
      <c r="G22" s="25"/>
      <c r="H22" s="25"/>
      <c r="I22" s="25"/>
      <c r="J22" s="25"/>
      <c r="M22" s="44"/>
      <c r="N22" s="44"/>
      <c r="O22" s="44"/>
      <c r="P22" s="38"/>
      <c r="Q22" s="38"/>
      <c r="S22" s="25"/>
    </row>
    <row r="23" spans="1:23" s="13" customFormat="1" ht="15" customHeight="1" thickBot="1" x14ac:dyDescent="0.25">
      <c r="C23" s="39"/>
      <c r="D23" s="39"/>
      <c r="E23" s="25"/>
      <c r="M23" s="44"/>
      <c r="N23" s="43"/>
      <c r="O23" s="44"/>
      <c r="P23" s="38"/>
      <c r="Q23" s="38"/>
      <c r="R23" s="25"/>
    </row>
    <row r="24" spans="1:23" s="13" customFormat="1" ht="15" customHeight="1" thickBot="1" x14ac:dyDescent="0.25">
      <c r="C24" s="154" t="s">
        <v>20</v>
      </c>
      <c r="D24" s="155"/>
      <c r="E24" s="156"/>
      <c r="G24" s="164" t="s">
        <v>21</v>
      </c>
      <c r="H24" s="165"/>
      <c r="I24" s="166"/>
      <c r="M24" s="44"/>
      <c r="O24" s="25"/>
      <c r="R24" s="44"/>
      <c r="T24" s="38"/>
      <c r="U24" s="38"/>
    </row>
    <row r="25" spans="1:23" s="13" customFormat="1" ht="15" customHeight="1" x14ac:dyDescent="0.2">
      <c r="C25" s="152" t="s">
        <v>22</v>
      </c>
      <c r="D25" s="11" t="s">
        <v>23</v>
      </c>
      <c r="E25" s="12" t="s">
        <v>24</v>
      </c>
      <c r="G25" s="161" t="s">
        <v>25</v>
      </c>
      <c r="H25" s="162"/>
      <c r="I25" s="163"/>
      <c r="M25" s="44"/>
      <c r="O25" s="25"/>
      <c r="R25" s="44"/>
      <c r="S25" s="44"/>
      <c r="T25" s="38"/>
      <c r="U25" s="38"/>
      <c r="W25" s="25"/>
    </row>
    <row r="26" spans="1:23" s="13" customFormat="1" ht="15" customHeight="1" thickBot="1" x14ac:dyDescent="0.25">
      <c r="A26" s="50">
        <f>D27*E27</f>
        <v>0</v>
      </c>
      <c r="C26" s="153"/>
      <c r="D26" s="75" t="s">
        <v>26</v>
      </c>
      <c r="E26" s="76" t="s">
        <v>27</v>
      </c>
      <c r="G26" s="159" t="s">
        <v>28</v>
      </c>
      <c r="H26" s="160"/>
      <c r="I26" s="106">
        <v>0</v>
      </c>
      <c r="M26" s="13">
        <f>I26*1.2*(1-I27)</f>
        <v>0</v>
      </c>
      <c r="N26" s="56"/>
      <c r="R26" s="44"/>
      <c r="T26" s="57"/>
      <c r="U26" s="57"/>
    </row>
    <row r="27" spans="1:23" s="13" customFormat="1" ht="15" customHeight="1" x14ac:dyDescent="0.2">
      <c r="A27" s="50">
        <f t="shared" ref="A27:A43" si="0">D28*E28</f>
        <v>0</v>
      </c>
      <c r="C27" s="108" t="s">
        <v>29</v>
      </c>
      <c r="D27" s="88">
        <v>0</v>
      </c>
      <c r="E27" s="89">
        <v>0</v>
      </c>
      <c r="G27" s="159" t="s">
        <v>30</v>
      </c>
      <c r="H27" s="160"/>
      <c r="I27" s="107">
        <v>0</v>
      </c>
      <c r="R27" s="44"/>
      <c r="U27" s="57"/>
    </row>
    <row r="28" spans="1:23" s="13" customFormat="1" ht="15" customHeight="1" x14ac:dyDescent="0.2">
      <c r="A28" s="50">
        <f t="shared" si="0"/>
        <v>0</v>
      </c>
      <c r="C28" s="15" t="s">
        <v>31</v>
      </c>
      <c r="D28" s="91">
        <v>0</v>
      </c>
      <c r="E28" s="92">
        <v>0</v>
      </c>
      <c r="G28" s="138" t="s">
        <v>32</v>
      </c>
      <c r="H28" s="139"/>
      <c r="I28" s="140"/>
      <c r="Q28" s="40"/>
    </row>
    <row r="29" spans="1:23" s="13" customFormat="1" ht="15" customHeight="1" x14ac:dyDescent="0.2">
      <c r="A29" s="50">
        <f t="shared" si="0"/>
        <v>0</v>
      </c>
      <c r="C29" s="15" t="s">
        <v>33</v>
      </c>
      <c r="D29" s="91">
        <v>0</v>
      </c>
      <c r="E29" s="92">
        <v>0</v>
      </c>
      <c r="G29" s="159" t="s">
        <v>28</v>
      </c>
      <c r="H29" s="160"/>
      <c r="I29" s="106">
        <v>0</v>
      </c>
      <c r="M29" s="13">
        <f>I29*1.2*(1-I30)</f>
        <v>0</v>
      </c>
      <c r="R29" s="40"/>
    </row>
    <row r="30" spans="1:23" s="13" customFormat="1" ht="15" customHeight="1" x14ac:dyDescent="0.2">
      <c r="A30" s="50">
        <f t="shared" si="0"/>
        <v>0</v>
      </c>
      <c r="C30" s="15" t="s">
        <v>34</v>
      </c>
      <c r="D30" s="91">
        <v>0</v>
      </c>
      <c r="E30" s="92">
        <v>0</v>
      </c>
      <c r="G30" s="159" t="s">
        <v>30</v>
      </c>
      <c r="H30" s="160"/>
      <c r="I30" s="107">
        <v>0</v>
      </c>
      <c r="R30" s="40"/>
      <c r="T30" s="57"/>
      <c r="U30" s="57"/>
    </row>
    <row r="31" spans="1:23" s="13" customFormat="1" ht="15" customHeight="1" x14ac:dyDescent="0.2">
      <c r="A31" s="50">
        <f t="shared" si="0"/>
        <v>0</v>
      </c>
      <c r="C31" s="15" t="s">
        <v>35</v>
      </c>
      <c r="D31" s="91">
        <v>0</v>
      </c>
      <c r="E31" s="92">
        <v>0</v>
      </c>
      <c r="G31" s="138" t="s">
        <v>36</v>
      </c>
      <c r="H31" s="139"/>
      <c r="I31" s="140"/>
      <c r="P31" s="13" t="s">
        <v>37</v>
      </c>
      <c r="R31" s="40"/>
      <c r="T31" s="13" t="s">
        <v>38</v>
      </c>
      <c r="U31" s="57"/>
      <c r="W31" s="13" t="s">
        <v>39</v>
      </c>
    </row>
    <row r="32" spans="1:23" s="13" customFormat="1" ht="15" customHeight="1" x14ac:dyDescent="0.2">
      <c r="A32" s="50">
        <f t="shared" si="0"/>
        <v>0</v>
      </c>
      <c r="C32" s="15" t="s">
        <v>40</v>
      </c>
      <c r="D32" s="91">
        <v>0</v>
      </c>
      <c r="E32" s="92">
        <v>0</v>
      </c>
      <c r="G32" s="159" t="s">
        <v>28</v>
      </c>
      <c r="H32" s="160"/>
      <c r="I32" s="106">
        <v>0</v>
      </c>
      <c r="M32" s="13">
        <f>I32*1.2*(1-I33)</f>
        <v>0</v>
      </c>
      <c r="N32" s="116">
        <f>M26+M29+M32</f>
        <v>0</v>
      </c>
      <c r="Q32" s="58"/>
      <c r="R32" s="40"/>
      <c r="T32" s="13" t="s">
        <v>41</v>
      </c>
      <c r="U32" s="57"/>
      <c r="W32" s="13" t="s">
        <v>42</v>
      </c>
    </row>
    <row r="33" spans="1:23" s="13" customFormat="1" ht="15" customHeight="1" thickBot="1" x14ac:dyDescent="0.25">
      <c r="A33" s="50">
        <f t="shared" si="0"/>
        <v>0</v>
      </c>
      <c r="C33" s="15" t="s">
        <v>43</v>
      </c>
      <c r="D33" s="91">
        <v>0</v>
      </c>
      <c r="E33" s="92">
        <v>0</v>
      </c>
      <c r="G33" s="169" t="s">
        <v>30</v>
      </c>
      <c r="H33" s="170"/>
      <c r="I33" s="103">
        <v>0</v>
      </c>
      <c r="M33" s="44"/>
      <c r="Q33" s="58"/>
      <c r="T33" s="40" t="s">
        <v>44</v>
      </c>
      <c r="U33" s="42">
        <f>I36</f>
        <v>0</v>
      </c>
      <c r="V33" s="57"/>
      <c r="W33" s="13">
        <f>I36</f>
        <v>0</v>
      </c>
    </row>
    <row r="34" spans="1:23" s="13" customFormat="1" ht="15" customHeight="1" thickBot="1" x14ac:dyDescent="0.25">
      <c r="A34" s="50">
        <f t="shared" si="0"/>
        <v>0</v>
      </c>
      <c r="C34" s="15" t="s">
        <v>45</v>
      </c>
      <c r="D34" s="91">
        <v>0</v>
      </c>
      <c r="E34" s="92">
        <v>0</v>
      </c>
      <c r="M34" s="44"/>
      <c r="Q34" s="65"/>
      <c r="T34" s="40" t="s">
        <v>46</v>
      </c>
      <c r="U34" s="77">
        <f>I37</f>
        <v>0</v>
      </c>
      <c r="V34" s="57"/>
      <c r="W34" s="78">
        <f>I37</f>
        <v>0</v>
      </c>
    </row>
    <row r="35" spans="1:23" s="13" customFormat="1" ht="15" customHeight="1" thickBot="1" x14ac:dyDescent="0.25">
      <c r="A35" s="50">
        <f t="shared" si="0"/>
        <v>0</v>
      </c>
      <c r="C35" s="15" t="s">
        <v>47</v>
      </c>
      <c r="D35" s="91">
        <v>0</v>
      </c>
      <c r="E35" s="92">
        <v>0</v>
      </c>
      <c r="G35" s="14" t="s">
        <v>48</v>
      </c>
      <c r="H35" s="16"/>
      <c r="I35" s="17"/>
      <c r="M35" s="44"/>
      <c r="P35" s="63">
        <f>I36*1.2*(D18-D21)</f>
        <v>0</v>
      </c>
      <c r="Q35" s="13" t="s">
        <v>49</v>
      </c>
      <c r="R35" s="58"/>
      <c r="T35" s="40" t="s">
        <v>50</v>
      </c>
      <c r="U35" s="77">
        <v>3</v>
      </c>
      <c r="W35" s="79">
        <f>1+(1.2*I36*I37)/W36</f>
        <v>1</v>
      </c>
    </row>
    <row r="36" spans="1:23" s="13" customFormat="1" ht="15.6" customHeight="1" x14ac:dyDescent="0.2">
      <c r="A36" s="50">
        <f t="shared" si="0"/>
        <v>0</v>
      </c>
      <c r="C36" s="15" t="s">
        <v>51</v>
      </c>
      <c r="D36" s="91">
        <v>0</v>
      </c>
      <c r="E36" s="92">
        <v>0</v>
      </c>
      <c r="G36" s="18" t="s">
        <v>52</v>
      </c>
      <c r="H36" s="19"/>
      <c r="I36" s="89">
        <v>0</v>
      </c>
      <c r="M36" s="13">
        <f>I36*1.2</f>
        <v>0</v>
      </c>
      <c r="N36" s="117">
        <f>M36</f>
        <v>0</v>
      </c>
      <c r="P36" s="63">
        <f>I36*1.2*(D18-D21-I37)</f>
        <v>0</v>
      </c>
      <c r="Q36" s="13" t="s">
        <v>53</v>
      </c>
      <c r="R36" s="58"/>
      <c r="T36" s="40" t="s">
        <v>54</v>
      </c>
      <c r="U36" s="80">
        <f>I36*1.2*I37/(U35-1)</f>
        <v>0</v>
      </c>
      <c r="W36" s="78">
        <v>3902</v>
      </c>
    </row>
    <row r="37" spans="1:23" s="13" customFormat="1" ht="15.6" customHeight="1" x14ac:dyDescent="0.2">
      <c r="A37" s="50">
        <f t="shared" si="0"/>
        <v>0</v>
      </c>
      <c r="C37" s="15" t="s">
        <v>55</v>
      </c>
      <c r="D37" s="91">
        <v>0</v>
      </c>
      <c r="E37" s="92">
        <v>0</v>
      </c>
      <c r="G37" s="167" t="s">
        <v>56</v>
      </c>
      <c r="H37" s="168"/>
      <c r="I37" s="118">
        <v>0</v>
      </c>
      <c r="J37" s="101" t="str">
        <f>IF(AND(N32&gt;0,I38&gt;0),"Finns det verkligen både FTX och FVP i byggnaden?","")</f>
        <v/>
      </c>
      <c r="M37" s="44"/>
      <c r="Q37" s="13" t="s">
        <v>57</v>
      </c>
      <c r="R37" s="57"/>
    </row>
    <row r="38" spans="1:23" s="13" customFormat="1" ht="14.25" customHeight="1" thickBot="1" x14ac:dyDescent="0.25">
      <c r="A38" s="50">
        <f t="shared" si="0"/>
        <v>0</v>
      </c>
      <c r="C38" s="15" t="s">
        <v>58</v>
      </c>
      <c r="D38" s="91">
        <v>0</v>
      </c>
      <c r="E38" s="92">
        <v>0</v>
      </c>
      <c r="G38" s="104" t="s">
        <v>59</v>
      </c>
      <c r="H38" s="20"/>
      <c r="I38" s="90">
        <v>0</v>
      </c>
      <c r="M38" s="44"/>
      <c r="P38" s="60" t="e">
        <f>V40</f>
        <v>#DIV/0!</v>
      </c>
      <c r="Q38" s="13" t="s">
        <v>60</v>
      </c>
      <c r="T38" s="46"/>
    </row>
    <row r="39" spans="1:23" s="13" customFormat="1" ht="13.9" customHeight="1" thickBot="1" x14ac:dyDescent="0.25">
      <c r="A39" s="50">
        <f t="shared" si="0"/>
        <v>0</v>
      </c>
      <c r="C39" s="15" t="s">
        <v>61</v>
      </c>
      <c r="D39" s="91">
        <v>0</v>
      </c>
      <c r="E39" s="92">
        <v>0</v>
      </c>
      <c r="M39" s="44"/>
      <c r="O39" s="63"/>
      <c r="Q39" s="40"/>
      <c r="R39" s="64"/>
      <c r="T39" s="57">
        <f>I36*1.2*I37-I38</f>
        <v>0</v>
      </c>
      <c r="U39" s="57"/>
    </row>
    <row r="40" spans="1:23" s="13" customFormat="1" ht="15" customHeight="1" thickBot="1" x14ac:dyDescent="0.25">
      <c r="A40" s="50">
        <f t="shared" si="0"/>
        <v>0</v>
      </c>
      <c r="C40" s="15" t="s">
        <v>62</v>
      </c>
      <c r="D40" s="91">
        <v>0</v>
      </c>
      <c r="E40" s="92">
        <v>0</v>
      </c>
      <c r="G40" s="14" t="s">
        <v>63</v>
      </c>
      <c r="H40" s="21"/>
      <c r="I40" s="22"/>
      <c r="M40" s="44"/>
      <c r="P40" s="81"/>
      <c r="Q40" s="40"/>
      <c r="R40" s="40"/>
      <c r="T40" s="59">
        <f>I36*1.2*(D18-D21)</f>
        <v>0</v>
      </c>
      <c r="U40" s="42" t="s">
        <v>64</v>
      </c>
      <c r="V40" s="60" t="e">
        <f>T39/T40</f>
        <v>#DIV/0!</v>
      </c>
    </row>
    <row r="41" spans="1:23" s="13" customFormat="1" ht="15" customHeight="1" x14ac:dyDescent="0.2">
      <c r="A41" s="50">
        <f t="shared" si="0"/>
        <v>0</v>
      </c>
      <c r="C41" s="15" t="s">
        <v>65</v>
      </c>
      <c r="D41" s="91">
        <v>0</v>
      </c>
      <c r="E41" s="92">
        <v>0</v>
      </c>
      <c r="G41" s="23" t="s">
        <v>66</v>
      </c>
      <c r="H41" s="24"/>
      <c r="I41" s="95">
        <v>0</v>
      </c>
      <c r="N41" s="117">
        <f>I42*1.2</f>
        <v>0</v>
      </c>
      <c r="Q41" s="40"/>
      <c r="R41" s="40"/>
    </row>
    <row r="42" spans="1:23" s="13" customFormat="1" ht="15" customHeight="1" thickBot="1" x14ac:dyDescent="0.25">
      <c r="A42" s="50">
        <f t="shared" si="0"/>
        <v>0</v>
      </c>
      <c r="C42" s="15" t="s">
        <v>67</v>
      </c>
      <c r="D42" s="91">
        <v>0</v>
      </c>
      <c r="E42" s="92">
        <v>0</v>
      </c>
      <c r="G42" s="52" t="s">
        <v>68</v>
      </c>
      <c r="H42" s="53"/>
      <c r="I42" s="100">
        <f>I41*D17*0.05</f>
        <v>0</v>
      </c>
      <c r="R42" s="13" t="s">
        <v>56</v>
      </c>
    </row>
    <row r="43" spans="1:23" s="13" customFormat="1" ht="15" customHeight="1" x14ac:dyDescent="0.2">
      <c r="A43" s="50">
        <f t="shared" si="0"/>
        <v>0</v>
      </c>
      <c r="C43" s="15" t="s">
        <v>69</v>
      </c>
      <c r="D43" s="91">
        <v>0</v>
      </c>
      <c r="E43" s="92">
        <v>0</v>
      </c>
      <c r="L43" s="40"/>
      <c r="M43" s="40"/>
      <c r="N43" s="82"/>
    </row>
    <row r="44" spans="1:23" s="13" customFormat="1" ht="14.45" customHeight="1" x14ac:dyDescent="0.2">
      <c r="A44" s="50">
        <f>D45*E45</f>
        <v>0</v>
      </c>
      <c r="C44" s="15" t="s">
        <v>70</v>
      </c>
      <c r="D44" s="91">
        <v>0</v>
      </c>
      <c r="E44" s="92">
        <v>0</v>
      </c>
      <c r="L44" s="40"/>
      <c r="M44" s="40"/>
    </row>
    <row r="45" spans="1:23" s="13" customFormat="1" ht="16.899999999999999" hidden="1" customHeight="1" x14ac:dyDescent="0.2">
      <c r="A45" s="50">
        <f>D46*E46</f>
        <v>0</v>
      </c>
      <c r="C45" s="15"/>
      <c r="D45" s="91">
        <v>0</v>
      </c>
      <c r="E45" s="92">
        <v>0</v>
      </c>
      <c r="L45" s="40"/>
      <c r="M45" s="40"/>
    </row>
    <row r="46" spans="1:23" s="13" customFormat="1" ht="16.5" customHeight="1" thickBot="1" x14ac:dyDescent="0.25">
      <c r="A46" s="51">
        <f>SUM(A26:A45)</f>
        <v>0</v>
      </c>
      <c r="C46" s="67"/>
      <c r="D46" s="93">
        <v>0</v>
      </c>
      <c r="E46" s="94">
        <v>0</v>
      </c>
      <c r="L46" s="40"/>
      <c r="M46" s="40"/>
    </row>
    <row r="47" spans="1:23" s="13" customFormat="1" ht="16.5" customHeight="1" thickBot="1" x14ac:dyDescent="0.25">
      <c r="L47" s="25"/>
      <c r="M47" s="25"/>
    </row>
    <row r="48" spans="1:23" s="13" customFormat="1" ht="16.5" thickBot="1" x14ac:dyDescent="0.25">
      <c r="A48" s="74">
        <f>A46*E49</f>
        <v>0</v>
      </c>
      <c r="C48" s="145" t="s">
        <v>71</v>
      </c>
      <c r="D48" s="146"/>
      <c r="E48" s="147"/>
      <c r="G48" s="136" t="s">
        <v>471</v>
      </c>
      <c r="H48" s="136"/>
      <c r="I48" s="136"/>
    </row>
    <row r="49" spans="1:13" s="13" customFormat="1" ht="14.45" customHeight="1" thickBot="1" x14ac:dyDescent="0.25">
      <c r="C49" s="148" t="s">
        <v>72</v>
      </c>
      <c r="D49" s="149"/>
      <c r="E49" s="109">
        <v>0.3</v>
      </c>
      <c r="F49" s="101"/>
      <c r="G49" s="130" t="s">
        <v>470</v>
      </c>
      <c r="H49" s="131"/>
      <c r="I49" s="132"/>
    </row>
    <row r="50" spans="1:13" s="13" customFormat="1" ht="15" customHeight="1" x14ac:dyDescent="0.2">
      <c r="A50" s="54">
        <f t="shared" ref="A50:A55" si="1">D51*E51</f>
        <v>0</v>
      </c>
      <c r="C50" s="70" t="s">
        <v>73</v>
      </c>
      <c r="D50" s="71" t="s">
        <v>74</v>
      </c>
      <c r="E50" s="72" t="s">
        <v>75</v>
      </c>
      <c r="F50" s="101"/>
      <c r="G50" s="133"/>
      <c r="H50" s="134"/>
      <c r="I50" s="135"/>
    </row>
    <row r="51" spans="1:13" s="13" customFormat="1" ht="12.75" x14ac:dyDescent="0.2">
      <c r="A51" s="55">
        <f t="shared" si="1"/>
        <v>0</v>
      </c>
      <c r="C51" s="15" t="s">
        <v>76</v>
      </c>
      <c r="D51" s="91">
        <v>0</v>
      </c>
      <c r="E51" s="92">
        <v>0</v>
      </c>
      <c r="F51" s="101"/>
      <c r="G51" s="29" t="s">
        <v>6</v>
      </c>
      <c r="H51" s="30" t="s">
        <v>7</v>
      </c>
      <c r="I51" s="31" t="s">
        <v>8</v>
      </c>
    </row>
    <row r="52" spans="1:13" s="13" customFormat="1" ht="15" customHeight="1" x14ac:dyDescent="0.2">
      <c r="A52" s="55">
        <f t="shared" si="1"/>
        <v>0</v>
      </c>
      <c r="C52" s="15" t="s">
        <v>77</v>
      </c>
      <c r="D52" s="91">
        <v>0</v>
      </c>
      <c r="E52" s="92">
        <v>0</v>
      </c>
      <c r="F52" s="101"/>
      <c r="G52" s="66">
        <f>(25*$D$14+30*$D$15)*D16</f>
        <v>0</v>
      </c>
      <c r="H52" s="66">
        <f>(20*$D$14+24*$D$15)*D16</f>
        <v>0</v>
      </c>
      <c r="I52" s="66">
        <f>(15*$D$14+18*$D$15)*D16</f>
        <v>0</v>
      </c>
    </row>
    <row r="53" spans="1:13" s="13" customFormat="1" ht="12.75" x14ac:dyDescent="0.2">
      <c r="A53" s="55">
        <f t="shared" si="1"/>
        <v>0</v>
      </c>
      <c r="C53" s="15" t="s">
        <v>78</v>
      </c>
      <c r="D53" s="91">
        <v>0</v>
      </c>
      <c r="E53" s="92">
        <v>0</v>
      </c>
      <c r="F53" s="101"/>
      <c r="G53" s="101" t="str">
        <f t="shared" ref="G53" si="2">IF(AND($E$49&gt;0,D52*E52&gt;0),"Antingen anges ett schablonvärde i % eller så specificeras köldbryggorna","")</f>
        <v/>
      </c>
      <c r="H53" s="101"/>
    </row>
    <row r="54" spans="1:13" s="13" customFormat="1" ht="15.6" customHeight="1" x14ac:dyDescent="0.2">
      <c r="A54" s="55">
        <f t="shared" si="1"/>
        <v>0</v>
      </c>
      <c r="C54" s="15" t="s">
        <v>79</v>
      </c>
      <c r="D54" s="91">
        <v>0</v>
      </c>
      <c r="E54" s="92">
        <v>0</v>
      </c>
      <c r="F54" s="101"/>
      <c r="G54" s="136" t="s">
        <v>476</v>
      </c>
      <c r="H54" s="136"/>
      <c r="I54" s="136"/>
      <c r="J54" s="136"/>
    </row>
    <row r="55" spans="1:13" s="13" customFormat="1" ht="15.75" customHeight="1" x14ac:dyDescent="0.2">
      <c r="A55" s="55">
        <f t="shared" si="1"/>
        <v>0</v>
      </c>
      <c r="C55" s="15"/>
      <c r="D55" s="91">
        <v>0</v>
      </c>
      <c r="E55" s="92">
        <v>0</v>
      </c>
      <c r="F55" s="101"/>
      <c r="G55" s="137" t="s">
        <v>470</v>
      </c>
      <c r="H55" s="137"/>
      <c r="I55" s="137"/>
      <c r="J55" s="137"/>
    </row>
    <row r="56" spans="1:13" s="13" customFormat="1" ht="16.5" customHeight="1" thickBot="1" x14ac:dyDescent="0.25">
      <c r="A56" s="73">
        <f>SUM(A50:A55)</f>
        <v>0</v>
      </c>
      <c r="C56" s="67"/>
      <c r="D56" s="93">
        <v>0</v>
      </c>
      <c r="E56" s="94">
        <v>0</v>
      </c>
      <c r="F56" s="101"/>
      <c r="G56" s="137"/>
      <c r="H56" s="137"/>
      <c r="I56" s="137"/>
      <c r="J56" s="137"/>
    </row>
    <row r="57" spans="1:13" s="13" customFormat="1" ht="42.75" customHeight="1" thickBot="1" x14ac:dyDescent="0.25">
      <c r="G57" s="126" t="s">
        <v>472</v>
      </c>
      <c r="H57" s="127" t="s">
        <v>473</v>
      </c>
      <c r="I57" s="127" t="s">
        <v>474</v>
      </c>
      <c r="J57" s="127" t="s">
        <v>475</v>
      </c>
    </row>
    <row r="58" spans="1:13" s="13" customFormat="1" ht="16.5" thickBot="1" x14ac:dyDescent="0.25">
      <c r="A58" s="47"/>
      <c r="C58" s="105" t="s">
        <v>80</v>
      </c>
      <c r="D58" s="68"/>
      <c r="E58" s="69" t="e">
        <f>(A46+A56+A48)/D17</f>
        <v>#DIV/0!</v>
      </c>
      <c r="G58" s="66">
        <f>(70*$D$14+70*$D$15)*D16</f>
        <v>0</v>
      </c>
      <c r="H58" s="66">
        <f>(45*$D$14+45*$D$15)*D16</f>
        <v>0</v>
      </c>
      <c r="I58" s="66">
        <f>(15*$D$14+15*$D$15)*D16</f>
        <v>0</v>
      </c>
      <c r="J58" s="66">
        <f>(10*$D$14+18*$D$10)*D16</f>
        <v>0</v>
      </c>
    </row>
    <row r="59" spans="1:13" s="13" customFormat="1" ht="12.75" x14ac:dyDescent="0.2"/>
    <row r="60" spans="1:13" s="13" customFormat="1" ht="15" hidden="1" customHeight="1" x14ac:dyDescent="0.2"/>
    <row r="61" spans="1:13" hidden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hidden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3" hidden="1" x14ac:dyDescent="0.2">
      <c r="C63" s="13"/>
      <c r="D63" s="13"/>
      <c r="E63" s="13"/>
      <c r="F63" s="13"/>
      <c r="G63" s="13"/>
      <c r="H63" s="13"/>
      <c r="I63" s="13"/>
      <c r="J63" s="13"/>
      <c r="K63" s="13"/>
    </row>
    <row r="64" spans="1:13" hidden="1" x14ac:dyDescent="0.2">
      <c r="C64" s="13"/>
      <c r="D64" s="13"/>
      <c r="E64" s="13"/>
      <c r="F64" s="13"/>
      <c r="G64" s="13"/>
      <c r="H64" s="13"/>
      <c r="I64" s="13"/>
      <c r="J64" s="13"/>
      <c r="K64" s="13"/>
    </row>
    <row r="65" spans="3:11" hidden="1" x14ac:dyDescent="0.2">
      <c r="C65" s="13"/>
      <c r="D65" s="13"/>
      <c r="E65" s="13"/>
      <c r="F65" s="13"/>
      <c r="G65" s="13"/>
      <c r="H65" s="13"/>
      <c r="I65" s="13"/>
      <c r="J65" s="13"/>
      <c r="K65" s="13"/>
    </row>
    <row r="66" spans="3:11" hidden="1" x14ac:dyDescent="0.2">
      <c r="C66" s="13"/>
      <c r="D66" s="13"/>
      <c r="E66" s="13"/>
      <c r="F66" s="13"/>
      <c r="G66" s="13"/>
      <c r="H66" s="13"/>
      <c r="I66" s="13"/>
      <c r="J66" s="13"/>
      <c r="K66" s="13"/>
    </row>
    <row r="67" spans="3:11" hidden="1" x14ac:dyDescent="0.2">
      <c r="C67" s="13"/>
      <c r="D67" s="13"/>
      <c r="E67" s="13"/>
      <c r="F67" s="13"/>
      <c r="G67" s="13"/>
      <c r="H67" s="13"/>
      <c r="I67" s="13"/>
      <c r="J67" s="13"/>
    </row>
    <row r="68" spans="3:11" hidden="1" x14ac:dyDescent="0.2">
      <c r="C68" s="13"/>
      <c r="D68" s="13"/>
      <c r="E68" s="13"/>
      <c r="F68" s="13"/>
      <c r="G68" s="13"/>
      <c r="H68" s="13"/>
      <c r="I68" s="13"/>
      <c r="J68" s="13"/>
    </row>
    <row r="69" spans="3:11" hidden="1" x14ac:dyDescent="0.2">
      <c r="C69" s="13"/>
      <c r="D69" s="13"/>
      <c r="E69" s="13"/>
      <c r="G69" s="13"/>
      <c r="H69" s="13"/>
      <c r="I69" s="13"/>
    </row>
    <row r="70" spans="3:11" hidden="1" x14ac:dyDescent="0.2">
      <c r="C70" s="13"/>
      <c r="D70" s="13"/>
      <c r="E70" s="13"/>
    </row>
    <row r="71" spans="3:11" hidden="1" x14ac:dyDescent="0.2">
      <c r="C71" s="13"/>
      <c r="D71" s="13"/>
      <c r="E71" s="41"/>
    </row>
    <row r="72" spans="3:11" hidden="1" x14ac:dyDescent="0.2">
      <c r="C72" s="13"/>
      <c r="D72" s="13"/>
      <c r="E72" s="13"/>
    </row>
    <row r="1048576" ht="11.25" hidden="1" customHeight="1" x14ac:dyDescent="0.2"/>
  </sheetData>
  <sheetProtection algorithmName="SHA-512" hashValue="Q5JvBuQ/RTjVaBxEkrfPR0tak0KJ0+4sJP6+eZ/mNniIdMDQRwU/hlVIlQKATxD4rO3Y3N6m5HUzz+fTTo8qug==" saltValue="YLVdfZ6IYIY1K+Z1fFt5JQ==" spinCount="100000" sheet="1" objects="1" scenarios="1"/>
  <mergeCells count="26">
    <mergeCell ref="C49:D49"/>
    <mergeCell ref="F10:G10"/>
    <mergeCell ref="G14:I15"/>
    <mergeCell ref="C25:C26"/>
    <mergeCell ref="C24:E24"/>
    <mergeCell ref="C10:D10"/>
    <mergeCell ref="G26:H26"/>
    <mergeCell ref="G25:I25"/>
    <mergeCell ref="G24:I24"/>
    <mergeCell ref="G27:H27"/>
    <mergeCell ref="G29:H29"/>
    <mergeCell ref="G30:H30"/>
    <mergeCell ref="G37:H37"/>
    <mergeCell ref="G32:H32"/>
    <mergeCell ref="G33:H33"/>
    <mergeCell ref="F4:J4"/>
    <mergeCell ref="E14:E15"/>
    <mergeCell ref="D7:E7"/>
    <mergeCell ref="D8:E8"/>
    <mergeCell ref="C48:E48"/>
    <mergeCell ref="G49:I50"/>
    <mergeCell ref="G48:I48"/>
    <mergeCell ref="G55:J56"/>
    <mergeCell ref="G54:J54"/>
    <mergeCell ref="G28:I28"/>
    <mergeCell ref="G31:I31"/>
  </mergeCells>
  <phoneticPr fontId="7" type="noConversion"/>
  <conditionalFormatting sqref="F10">
    <cfRule type="expression" dxfId="6" priority="9" stopIfTrue="1">
      <formula>NOT(ISERROR(SEARCH("KLASSAD",F10)))</formula>
    </cfRule>
    <cfRule type="expression" dxfId="5" priority="10" stopIfTrue="1">
      <formula>NOT(ISERROR(SEARCH("BRONS",F10)))</formula>
    </cfRule>
    <cfRule type="expression" dxfId="4" priority="11" stopIfTrue="1">
      <formula>NOT(ISERROR(SEARCH("GULD",F10)))</formula>
    </cfRule>
    <cfRule type="cellIs" dxfId="3" priority="12" stopIfTrue="1" operator="equal">
      <formula>"GULD"</formula>
    </cfRule>
    <cfRule type="cellIs" dxfId="2" priority="13" stopIfTrue="1" operator="equal">
      <formula>"SILVER"</formula>
    </cfRule>
    <cfRule type="cellIs" dxfId="1" priority="14" stopIfTrue="1" operator="equal">
      <formula>"BRONS"</formula>
    </cfRule>
  </conditionalFormatting>
  <conditionalFormatting sqref="F10:G10">
    <cfRule type="cellIs" dxfId="0" priority="1" operator="equal">
      <formula>"Ej godkänt"</formula>
    </cfRule>
  </conditionalFormatting>
  <pageMargins left="0.23622047244094491" right="0.19685039370078741" top="0.55118110236220474" bottom="0.35433070866141736" header="0.11811023622047245" footer="0.11811023622047245"/>
  <pageSetup paperSize="9" scale="86" orientation="portrait" r:id="rId1"/>
  <headerFooter alignWithMargins="0"/>
  <ignoredErrors>
    <ignoredError sqref="P38 V40" evalError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'DVUT vid olika tidskonstant'!$P$3:$P$14</xm:f>
          </x14:formula1>
          <xm:sqref>D20</xm:sqref>
        </x14:dataValidation>
        <x14:dataValidation type="list" allowBlank="1" showInputMessage="1" showErrorMessage="1" xr:uid="{00000000-0002-0000-0000-000002000000}">
          <x14:formula1>
            <xm:f>'Geografisk justeringsfaktor'!$H$3:$H$14</xm:f>
          </x14:formula1>
          <xm:sqref>D16</xm:sqref>
        </x14:dataValidation>
        <x14:dataValidation type="list" showInputMessage="1" showErrorMessage="1" xr:uid="{00000000-0002-0000-0000-000000000000}">
          <x14:formula1>
            <xm:f>'DVUT vid olika tidskonstant'!$A$3:$A$312</xm:f>
          </x14:formula1>
          <xm:sqref>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12"/>
  <sheetViews>
    <sheetView zoomScale="90" zoomScaleNormal="90" workbookViewId="0">
      <selection activeCell="B11" sqref="B11"/>
    </sheetView>
  </sheetViews>
  <sheetFormatPr defaultColWidth="8.85546875" defaultRowHeight="12.75" x14ac:dyDescent="0.2"/>
  <cols>
    <col min="1" max="1" width="21.28515625" style="110" customWidth="1"/>
    <col min="2" max="14" width="8.85546875" style="110"/>
    <col min="15" max="15" width="8.85546875" style="110" customWidth="1"/>
    <col min="16" max="16" width="10.5703125" style="110" customWidth="1"/>
    <col min="17" max="16384" width="8.85546875" style="110"/>
  </cols>
  <sheetData>
    <row r="1" spans="1:16" customFormat="1" ht="18.75" x14ac:dyDescent="0.3">
      <c r="A1" s="122" t="s">
        <v>468</v>
      </c>
    </row>
    <row r="2" spans="1:16" ht="15" x14ac:dyDescent="0.2">
      <c r="A2" s="111" t="s">
        <v>81</v>
      </c>
      <c r="B2" s="111" t="s">
        <v>82</v>
      </c>
      <c r="C2" s="111" t="s">
        <v>83</v>
      </c>
      <c r="D2" s="111" t="s">
        <v>84</v>
      </c>
      <c r="E2" s="111" t="s">
        <v>85</v>
      </c>
      <c r="F2" s="111" t="s">
        <v>86</v>
      </c>
      <c r="G2" s="111" t="s">
        <v>87</v>
      </c>
      <c r="H2" s="111" t="s">
        <v>88</v>
      </c>
      <c r="I2" s="111" t="s">
        <v>89</v>
      </c>
      <c r="J2" s="111" t="s">
        <v>90</v>
      </c>
      <c r="K2" s="111" t="s">
        <v>91</v>
      </c>
      <c r="L2" s="111" t="s">
        <v>92</v>
      </c>
      <c r="M2" s="111" t="s">
        <v>93</v>
      </c>
    </row>
    <row r="3" spans="1:16" x14ac:dyDescent="0.2">
      <c r="A3" t="s">
        <v>94</v>
      </c>
      <c r="B3">
        <v>-24.7</v>
      </c>
      <c r="C3">
        <v>-23.9</v>
      </c>
      <c r="D3">
        <v>-23.1</v>
      </c>
      <c r="E3">
        <v>-22.5</v>
      </c>
      <c r="F3">
        <v>-22</v>
      </c>
      <c r="G3">
        <v>-21.5</v>
      </c>
      <c r="H3">
        <v>-21</v>
      </c>
      <c r="I3">
        <v>-20.5</v>
      </c>
      <c r="J3">
        <v>-20</v>
      </c>
      <c r="K3">
        <v>-19.7</v>
      </c>
      <c r="L3">
        <v>-19.3</v>
      </c>
      <c r="M3">
        <v>-19</v>
      </c>
      <c r="P3" s="112">
        <v>1</v>
      </c>
    </row>
    <row r="4" spans="1:16" x14ac:dyDescent="0.2">
      <c r="A4" t="s">
        <v>95</v>
      </c>
      <c r="B4">
        <v>-15.4</v>
      </c>
      <c r="C4">
        <v>-14.4</v>
      </c>
      <c r="D4">
        <v>-13.8</v>
      </c>
      <c r="E4">
        <v>-13.2</v>
      </c>
      <c r="F4">
        <v>-12.6</v>
      </c>
      <c r="G4">
        <v>-12.3</v>
      </c>
      <c r="H4">
        <v>-12.1</v>
      </c>
      <c r="I4">
        <v>-11.6</v>
      </c>
      <c r="J4">
        <v>-11.6</v>
      </c>
      <c r="K4">
        <v>-11.3</v>
      </c>
      <c r="L4">
        <v>-11.1</v>
      </c>
      <c r="M4">
        <v>-10.8</v>
      </c>
      <c r="P4" s="112">
        <v>2</v>
      </c>
    </row>
    <row r="5" spans="1:16" x14ac:dyDescent="0.2">
      <c r="A5" t="s">
        <v>96</v>
      </c>
      <c r="B5">
        <v>-12.7</v>
      </c>
      <c r="C5">
        <v>-11.7</v>
      </c>
      <c r="D5">
        <v>-11.4</v>
      </c>
      <c r="E5">
        <v>-10.8</v>
      </c>
      <c r="F5">
        <v>-10.5</v>
      </c>
      <c r="G5">
        <v>-10.1</v>
      </c>
      <c r="H5">
        <v>-9.6999999999999993</v>
      </c>
      <c r="I5">
        <v>-9.5</v>
      </c>
      <c r="J5">
        <v>-9.3000000000000007</v>
      </c>
      <c r="K5">
        <v>-9.1</v>
      </c>
      <c r="L5">
        <v>-9</v>
      </c>
      <c r="M5">
        <v>-8.8000000000000007</v>
      </c>
      <c r="P5" s="112">
        <v>3</v>
      </c>
    </row>
    <row r="6" spans="1:16" x14ac:dyDescent="0.2">
      <c r="A6" t="s">
        <v>97</v>
      </c>
      <c r="B6">
        <v>-12.6</v>
      </c>
      <c r="C6">
        <v>-11.8</v>
      </c>
      <c r="D6">
        <v>-10.9</v>
      </c>
      <c r="E6">
        <v>-10.4</v>
      </c>
      <c r="F6">
        <v>-10.4</v>
      </c>
      <c r="G6">
        <v>-10</v>
      </c>
      <c r="H6">
        <v>-9.8000000000000007</v>
      </c>
      <c r="I6">
        <v>-9.4</v>
      </c>
      <c r="J6">
        <v>-9.3000000000000007</v>
      </c>
      <c r="K6">
        <v>-9.1999999999999993</v>
      </c>
      <c r="L6">
        <v>-9</v>
      </c>
      <c r="M6">
        <v>-8.6999999999999993</v>
      </c>
      <c r="P6" s="112">
        <v>4</v>
      </c>
    </row>
    <row r="7" spans="1:16" x14ac:dyDescent="0.2">
      <c r="A7" t="s">
        <v>98</v>
      </c>
      <c r="B7">
        <v>-13.6</v>
      </c>
      <c r="C7">
        <v>-12.6</v>
      </c>
      <c r="D7">
        <v>-11.9</v>
      </c>
      <c r="E7">
        <v>-11.5</v>
      </c>
      <c r="F7">
        <v>-11</v>
      </c>
      <c r="G7">
        <v>-10.8</v>
      </c>
      <c r="H7">
        <v>-10.5</v>
      </c>
      <c r="I7">
        <v>-10.1</v>
      </c>
      <c r="J7">
        <v>-9.9</v>
      </c>
      <c r="K7">
        <v>-9.6999999999999993</v>
      </c>
      <c r="L7">
        <v>-9.5</v>
      </c>
      <c r="M7">
        <v>-9.4</v>
      </c>
      <c r="P7" s="112">
        <v>5</v>
      </c>
    </row>
    <row r="8" spans="1:16" x14ac:dyDescent="0.2">
      <c r="A8" t="s">
        <v>99</v>
      </c>
      <c r="B8">
        <v>-16.7</v>
      </c>
      <c r="C8">
        <v>-15.5</v>
      </c>
      <c r="D8">
        <v>-14.8</v>
      </c>
      <c r="E8">
        <v>-14</v>
      </c>
      <c r="F8">
        <v>-13.7</v>
      </c>
      <c r="G8">
        <v>-13.5</v>
      </c>
      <c r="H8">
        <v>-13</v>
      </c>
      <c r="I8">
        <v>-12.6</v>
      </c>
      <c r="J8">
        <v>-12.3</v>
      </c>
      <c r="K8">
        <v>-12.3</v>
      </c>
      <c r="L8">
        <v>-11.9</v>
      </c>
      <c r="M8">
        <v>-11.8</v>
      </c>
      <c r="P8" s="112">
        <v>6</v>
      </c>
    </row>
    <row r="9" spans="1:16" x14ac:dyDescent="0.2">
      <c r="A9" t="s">
        <v>100</v>
      </c>
      <c r="B9">
        <v>-30.6</v>
      </c>
      <c r="C9">
        <v>-28.5</v>
      </c>
      <c r="D9">
        <v>-27.6</v>
      </c>
      <c r="E9">
        <v>-27.1</v>
      </c>
      <c r="F9">
        <v>-25.9</v>
      </c>
      <c r="G9">
        <v>-25.4</v>
      </c>
      <c r="H9">
        <v>-24.8</v>
      </c>
      <c r="I9">
        <v>-24.2</v>
      </c>
      <c r="J9">
        <v>-23.8</v>
      </c>
      <c r="K9">
        <v>-23.4</v>
      </c>
      <c r="L9">
        <v>-22.9</v>
      </c>
      <c r="M9">
        <v>-22.7</v>
      </c>
      <c r="P9" s="112">
        <v>7</v>
      </c>
    </row>
    <row r="10" spans="1:16" x14ac:dyDescent="0.2">
      <c r="A10" t="s">
        <v>445</v>
      </c>
      <c r="B10">
        <v>-8.1</v>
      </c>
      <c r="C10">
        <v>-7.4</v>
      </c>
      <c r="D10">
        <v>-6.7</v>
      </c>
      <c r="E10">
        <v>-6.4</v>
      </c>
      <c r="F10">
        <v>-6.2</v>
      </c>
      <c r="G10">
        <v>-6.1</v>
      </c>
      <c r="H10">
        <v>-6</v>
      </c>
      <c r="I10">
        <v>-5.9</v>
      </c>
      <c r="J10">
        <v>-5.7</v>
      </c>
      <c r="K10">
        <v>-5.7</v>
      </c>
      <c r="L10">
        <v>-5.6</v>
      </c>
      <c r="M10">
        <v>-5.5</v>
      </c>
      <c r="P10" s="112">
        <v>8</v>
      </c>
    </row>
    <row r="11" spans="1:16" x14ac:dyDescent="0.2">
      <c r="A11" t="s">
        <v>101</v>
      </c>
      <c r="B11">
        <v>-28.4</v>
      </c>
      <c r="C11">
        <v>-26.6</v>
      </c>
      <c r="D11">
        <v>-25.9</v>
      </c>
      <c r="E11">
        <v>-25.3</v>
      </c>
      <c r="F11">
        <v>-24.6</v>
      </c>
      <c r="G11">
        <v>-24</v>
      </c>
      <c r="H11">
        <v>-23.5</v>
      </c>
      <c r="I11">
        <v>-23</v>
      </c>
      <c r="J11">
        <v>-22.7</v>
      </c>
      <c r="K11">
        <v>-22.4</v>
      </c>
      <c r="L11">
        <v>-22.1</v>
      </c>
      <c r="M11">
        <v>-21.8</v>
      </c>
      <c r="P11" s="112">
        <v>9</v>
      </c>
    </row>
    <row r="12" spans="1:16" x14ac:dyDescent="0.2">
      <c r="A12" t="s">
        <v>102</v>
      </c>
      <c r="B12">
        <v>-18.8</v>
      </c>
      <c r="C12">
        <v>-18</v>
      </c>
      <c r="D12">
        <v>-17.100000000000001</v>
      </c>
      <c r="E12">
        <v>-16.600000000000001</v>
      </c>
      <c r="F12">
        <v>-16.5</v>
      </c>
      <c r="G12">
        <v>-16.100000000000001</v>
      </c>
      <c r="H12">
        <v>-16</v>
      </c>
      <c r="I12">
        <v>-16</v>
      </c>
      <c r="J12">
        <v>-15.4</v>
      </c>
      <c r="K12">
        <v>-15.2</v>
      </c>
      <c r="L12">
        <v>-15</v>
      </c>
      <c r="M12">
        <v>-14.7</v>
      </c>
      <c r="P12" s="112">
        <v>10</v>
      </c>
    </row>
    <row r="13" spans="1:16" x14ac:dyDescent="0.2">
      <c r="A13" t="s">
        <v>103</v>
      </c>
      <c r="B13">
        <v>-14.2</v>
      </c>
      <c r="C13">
        <v>-13.4</v>
      </c>
      <c r="D13">
        <v>-12.7</v>
      </c>
      <c r="E13">
        <v>-12</v>
      </c>
      <c r="F13">
        <v>-11.7</v>
      </c>
      <c r="G13">
        <v>-11.3</v>
      </c>
      <c r="H13">
        <v>-10.9</v>
      </c>
      <c r="I13">
        <v>-10.6</v>
      </c>
      <c r="J13">
        <v>-10.4</v>
      </c>
      <c r="K13">
        <v>-10.1</v>
      </c>
      <c r="L13">
        <v>-9.8000000000000007</v>
      </c>
      <c r="M13">
        <v>-9.6</v>
      </c>
      <c r="P13" s="112">
        <v>11</v>
      </c>
    </row>
    <row r="14" spans="1:16" x14ac:dyDescent="0.2">
      <c r="A14" t="s">
        <v>104</v>
      </c>
      <c r="B14">
        <v>-17.3</v>
      </c>
      <c r="C14">
        <v>-16.399999999999999</v>
      </c>
      <c r="D14">
        <v>-15.5</v>
      </c>
      <c r="E14">
        <v>-15</v>
      </c>
      <c r="F14">
        <v>-14.7</v>
      </c>
      <c r="G14">
        <v>-14.1</v>
      </c>
      <c r="H14">
        <v>-13.5</v>
      </c>
      <c r="I14">
        <v>-13.2</v>
      </c>
      <c r="J14">
        <v>-13.1</v>
      </c>
      <c r="K14">
        <v>-12.6</v>
      </c>
      <c r="L14">
        <v>-12.5</v>
      </c>
      <c r="M14">
        <v>-12.4</v>
      </c>
      <c r="P14" s="112">
        <v>12</v>
      </c>
    </row>
    <row r="15" spans="1:16" x14ac:dyDescent="0.2">
      <c r="A15" t="s">
        <v>105</v>
      </c>
      <c r="B15">
        <v>-15.4</v>
      </c>
      <c r="C15">
        <v>-14.5</v>
      </c>
      <c r="D15">
        <v>-13.6</v>
      </c>
      <c r="E15">
        <v>-13.1</v>
      </c>
      <c r="F15">
        <v>-12.8</v>
      </c>
      <c r="G15">
        <v>-12.6</v>
      </c>
      <c r="H15">
        <v>-12.6</v>
      </c>
      <c r="I15">
        <v>-12.3</v>
      </c>
      <c r="J15">
        <v>-11.9</v>
      </c>
      <c r="K15">
        <v>-11.6</v>
      </c>
      <c r="L15">
        <v>-11.3</v>
      </c>
      <c r="M15">
        <v>-11.1</v>
      </c>
      <c r="P15" s="112"/>
    </row>
    <row r="16" spans="1:16" x14ac:dyDescent="0.2">
      <c r="A16" t="s">
        <v>446</v>
      </c>
      <c r="B16">
        <v>-18</v>
      </c>
      <c r="C16">
        <v>-17.100000000000001</v>
      </c>
      <c r="D16">
        <v>-16.5</v>
      </c>
      <c r="E16">
        <v>-16</v>
      </c>
      <c r="F16">
        <v>-15.3</v>
      </c>
      <c r="G16">
        <v>-15</v>
      </c>
      <c r="H16">
        <v>-14.8</v>
      </c>
      <c r="I16">
        <v>-14.6</v>
      </c>
      <c r="J16">
        <v>-14.4</v>
      </c>
      <c r="K16">
        <v>-14.1</v>
      </c>
      <c r="L16">
        <v>-13.8</v>
      </c>
      <c r="M16">
        <v>-13.7</v>
      </c>
    </row>
    <row r="17" spans="1:13" x14ac:dyDescent="0.2">
      <c r="A17" t="s">
        <v>106</v>
      </c>
      <c r="B17">
        <v>-23.5</v>
      </c>
      <c r="C17">
        <v>-21.7</v>
      </c>
      <c r="D17">
        <v>-21.4</v>
      </c>
      <c r="E17">
        <v>-20.6</v>
      </c>
      <c r="F17">
        <v>-20.5</v>
      </c>
      <c r="G17">
        <v>-19.899999999999999</v>
      </c>
      <c r="H17">
        <v>-19.399999999999999</v>
      </c>
      <c r="I17">
        <v>-19.100000000000001</v>
      </c>
      <c r="J17">
        <v>-18.600000000000001</v>
      </c>
      <c r="K17">
        <v>-18.5</v>
      </c>
      <c r="L17">
        <v>-18.2</v>
      </c>
      <c r="M17">
        <v>-18</v>
      </c>
    </row>
    <row r="18" spans="1:13" x14ac:dyDescent="0.2">
      <c r="A18" t="s">
        <v>107</v>
      </c>
      <c r="B18">
        <v>-8.6999999999999993</v>
      </c>
      <c r="C18">
        <v>-8.4</v>
      </c>
      <c r="D18">
        <v>-7.6</v>
      </c>
      <c r="E18">
        <v>-7.3</v>
      </c>
      <c r="F18">
        <v>-7</v>
      </c>
      <c r="G18">
        <v>-6.9</v>
      </c>
      <c r="H18">
        <v>-6.7</v>
      </c>
      <c r="I18">
        <v>-6.6</v>
      </c>
      <c r="J18">
        <v>-6.4</v>
      </c>
      <c r="K18">
        <v>-6.3</v>
      </c>
      <c r="L18">
        <v>-6.3</v>
      </c>
      <c r="M18">
        <v>-6.2</v>
      </c>
    </row>
    <row r="19" spans="1:13" x14ac:dyDescent="0.2">
      <c r="A19" t="s">
        <v>108</v>
      </c>
      <c r="B19">
        <v>-27.8</v>
      </c>
      <c r="C19">
        <v>-26.5</v>
      </c>
      <c r="D19">
        <v>-25.6</v>
      </c>
      <c r="E19">
        <v>-24.5</v>
      </c>
      <c r="F19">
        <v>-24.1</v>
      </c>
      <c r="G19">
        <v>-23.9</v>
      </c>
      <c r="H19">
        <v>-23.6</v>
      </c>
      <c r="I19">
        <v>-23.1</v>
      </c>
      <c r="J19">
        <v>-22.7</v>
      </c>
      <c r="K19">
        <v>-22.3</v>
      </c>
      <c r="L19">
        <v>-22</v>
      </c>
      <c r="M19">
        <v>-21.6</v>
      </c>
    </row>
    <row r="20" spans="1:13" x14ac:dyDescent="0.2">
      <c r="A20" t="s">
        <v>109</v>
      </c>
      <c r="B20">
        <v>-12.3</v>
      </c>
      <c r="C20">
        <v>-11.6</v>
      </c>
      <c r="D20">
        <v>-11</v>
      </c>
      <c r="E20">
        <v>-10.6</v>
      </c>
      <c r="F20">
        <v>-10.3</v>
      </c>
      <c r="G20">
        <v>-10.199999999999999</v>
      </c>
      <c r="H20">
        <v>-9.8000000000000007</v>
      </c>
      <c r="I20">
        <v>-9.5</v>
      </c>
      <c r="J20">
        <v>-9.3000000000000007</v>
      </c>
      <c r="K20">
        <v>-9.1</v>
      </c>
      <c r="L20">
        <v>-8.9</v>
      </c>
      <c r="M20">
        <v>-8.6999999999999993</v>
      </c>
    </row>
    <row r="21" spans="1:13" x14ac:dyDescent="0.2">
      <c r="A21" t="s">
        <v>110</v>
      </c>
      <c r="B21">
        <v>-19.7</v>
      </c>
      <c r="C21">
        <v>-18.899999999999999</v>
      </c>
      <c r="D21">
        <v>-17.8</v>
      </c>
      <c r="E21">
        <v>-17.2</v>
      </c>
      <c r="F21">
        <v>-16.399999999999999</v>
      </c>
      <c r="G21">
        <v>-16.100000000000001</v>
      </c>
      <c r="H21">
        <v>-15.6</v>
      </c>
      <c r="I21">
        <v>-15</v>
      </c>
      <c r="J21">
        <v>-15</v>
      </c>
      <c r="K21">
        <v>-14.6</v>
      </c>
      <c r="L21">
        <v>-14.5</v>
      </c>
      <c r="M21">
        <v>-14.4</v>
      </c>
    </row>
    <row r="22" spans="1:13" x14ac:dyDescent="0.2">
      <c r="A22" t="s">
        <v>111</v>
      </c>
      <c r="B22">
        <v>-10.4</v>
      </c>
      <c r="C22">
        <v>-9.4</v>
      </c>
      <c r="D22">
        <v>-8.6999999999999993</v>
      </c>
      <c r="E22">
        <v>-8.1999999999999993</v>
      </c>
      <c r="F22">
        <v>-7.9</v>
      </c>
      <c r="G22">
        <v>-7.6</v>
      </c>
      <c r="H22">
        <v>-7.4</v>
      </c>
      <c r="I22">
        <v>-7.2</v>
      </c>
      <c r="J22">
        <v>-6.9</v>
      </c>
      <c r="K22">
        <v>-6.6</v>
      </c>
      <c r="L22">
        <v>-6.5</v>
      </c>
      <c r="M22">
        <v>-6.5</v>
      </c>
    </row>
    <row r="23" spans="1:13" x14ac:dyDescent="0.2">
      <c r="A23" t="s">
        <v>112</v>
      </c>
      <c r="B23">
        <v>-17.7</v>
      </c>
      <c r="C23">
        <v>-16.8</v>
      </c>
      <c r="D23">
        <v>-16.100000000000001</v>
      </c>
      <c r="E23">
        <v>-15.4</v>
      </c>
      <c r="F23">
        <v>-15</v>
      </c>
      <c r="G23">
        <v>-14.4</v>
      </c>
      <c r="H23">
        <v>-14.1</v>
      </c>
      <c r="I23">
        <v>-13.9</v>
      </c>
      <c r="J23">
        <v>-13.3</v>
      </c>
      <c r="K23">
        <v>-13.1</v>
      </c>
      <c r="L23">
        <v>-12.8</v>
      </c>
      <c r="M23">
        <v>-12.7</v>
      </c>
    </row>
    <row r="24" spans="1:13" x14ac:dyDescent="0.2">
      <c r="A24" t="s">
        <v>113</v>
      </c>
      <c r="B24">
        <v>-12.4</v>
      </c>
      <c r="C24">
        <v>-11.8</v>
      </c>
      <c r="D24">
        <v>-11.4</v>
      </c>
      <c r="E24">
        <v>-10.8</v>
      </c>
      <c r="F24">
        <v>-10.4</v>
      </c>
      <c r="G24">
        <v>-10.199999999999999</v>
      </c>
      <c r="H24">
        <v>-10</v>
      </c>
      <c r="I24">
        <v>-9.6</v>
      </c>
      <c r="J24">
        <v>-9.6</v>
      </c>
      <c r="K24">
        <v>-9.3000000000000007</v>
      </c>
      <c r="L24">
        <v>-9.1</v>
      </c>
      <c r="M24">
        <v>-8.8000000000000007</v>
      </c>
    </row>
    <row r="25" spans="1:13" x14ac:dyDescent="0.2">
      <c r="A25" t="s">
        <v>447</v>
      </c>
      <c r="B25">
        <v>-15.1</v>
      </c>
      <c r="C25">
        <v>-14.2</v>
      </c>
      <c r="D25">
        <v>-13.7</v>
      </c>
      <c r="E25">
        <v>-13.2</v>
      </c>
      <c r="F25">
        <v>-12.7</v>
      </c>
      <c r="G25">
        <v>-12.3</v>
      </c>
      <c r="H25">
        <v>-12.1</v>
      </c>
      <c r="I25">
        <v>-11.8</v>
      </c>
      <c r="J25">
        <v>-11.5</v>
      </c>
      <c r="K25">
        <v>-11.4</v>
      </c>
      <c r="L25">
        <v>-11</v>
      </c>
      <c r="M25">
        <v>-10.8</v>
      </c>
    </row>
    <row r="26" spans="1:13" x14ac:dyDescent="0.2">
      <c r="A26" t="s">
        <v>114</v>
      </c>
      <c r="B26">
        <v>-11</v>
      </c>
      <c r="C26">
        <v>-10</v>
      </c>
      <c r="D26">
        <v>-9.1999999999999993</v>
      </c>
      <c r="E26">
        <v>-8.6999999999999993</v>
      </c>
      <c r="F26">
        <v>-8.6</v>
      </c>
      <c r="G26">
        <v>-8.6</v>
      </c>
      <c r="H26">
        <v>-8.4</v>
      </c>
      <c r="I26">
        <v>-8.1999999999999993</v>
      </c>
      <c r="J26">
        <v>-7.9</v>
      </c>
      <c r="K26">
        <v>-7.8</v>
      </c>
      <c r="L26">
        <v>-7.7</v>
      </c>
      <c r="M26">
        <v>-7.6</v>
      </c>
    </row>
    <row r="27" spans="1:13" x14ac:dyDescent="0.2">
      <c r="A27" t="s">
        <v>115</v>
      </c>
      <c r="B27">
        <v>-9.6999999999999993</v>
      </c>
      <c r="C27">
        <v>-8.6999999999999993</v>
      </c>
      <c r="D27">
        <v>-8</v>
      </c>
      <c r="E27">
        <v>-7.6</v>
      </c>
      <c r="F27">
        <v>-7.4</v>
      </c>
      <c r="G27">
        <v>-7.2</v>
      </c>
      <c r="H27">
        <v>-7.1</v>
      </c>
      <c r="I27">
        <v>-6.9</v>
      </c>
      <c r="J27">
        <v>-6.7</v>
      </c>
      <c r="K27">
        <v>-6.6</v>
      </c>
      <c r="L27">
        <v>-6.4</v>
      </c>
      <c r="M27">
        <v>-6.3</v>
      </c>
    </row>
    <row r="28" spans="1:13" x14ac:dyDescent="0.2">
      <c r="A28" t="s">
        <v>116</v>
      </c>
      <c r="B28">
        <v>-23.9</v>
      </c>
      <c r="C28">
        <v>-22.9</v>
      </c>
      <c r="D28">
        <v>-22.1</v>
      </c>
      <c r="E28">
        <v>-21.4</v>
      </c>
      <c r="F28">
        <v>-21</v>
      </c>
      <c r="G28">
        <v>-20</v>
      </c>
      <c r="H28">
        <v>-19.399999999999999</v>
      </c>
      <c r="I28">
        <v>-18.399999999999999</v>
      </c>
      <c r="J28">
        <v>-18.3</v>
      </c>
      <c r="K28">
        <v>-17.899999999999999</v>
      </c>
      <c r="L28">
        <v>-17.7</v>
      </c>
      <c r="M28">
        <v>-17.5</v>
      </c>
    </row>
    <row r="29" spans="1:13" x14ac:dyDescent="0.2">
      <c r="A29" t="s">
        <v>448</v>
      </c>
      <c r="B29">
        <v>-15.7</v>
      </c>
      <c r="C29">
        <v>-14.8</v>
      </c>
      <c r="D29">
        <v>-14.3</v>
      </c>
      <c r="E29">
        <v>-13.8</v>
      </c>
      <c r="F29">
        <v>-13.3</v>
      </c>
      <c r="G29">
        <v>-12.8</v>
      </c>
      <c r="H29">
        <v>-12.5</v>
      </c>
      <c r="I29">
        <v>-12.2</v>
      </c>
      <c r="J29">
        <v>-12</v>
      </c>
      <c r="K29">
        <v>-11.8</v>
      </c>
      <c r="L29">
        <v>-11.4</v>
      </c>
      <c r="M29">
        <v>-11.1</v>
      </c>
    </row>
    <row r="30" spans="1:13" x14ac:dyDescent="0.2">
      <c r="A30" t="s">
        <v>117</v>
      </c>
      <c r="B30">
        <v>-9.6999999999999993</v>
      </c>
      <c r="C30">
        <v>-9.1999999999999993</v>
      </c>
      <c r="D30">
        <v>-8.5</v>
      </c>
      <c r="E30">
        <v>-8.1</v>
      </c>
      <c r="F30">
        <v>-8</v>
      </c>
      <c r="G30">
        <v>-7.8</v>
      </c>
      <c r="H30">
        <v>-7.6</v>
      </c>
      <c r="I30">
        <v>-7.4</v>
      </c>
      <c r="J30">
        <v>-7.4</v>
      </c>
      <c r="K30">
        <v>-7.3</v>
      </c>
      <c r="L30">
        <v>-7.2</v>
      </c>
      <c r="M30">
        <v>-7</v>
      </c>
    </row>
    <row r="31" spans="1:13" x14ac:dyDescent="0.2">
      <c r="A31" t="s">
        <v>118</v>
      </c>
      <c r="B31">
        <v>-18.2</v>
      </c>
      <c r="C31">
        <v>-17.600000000000001</v>
      </c>
      <c r="D31">
        <v>-16.899999999999999</v>
      </c>
      <c r="E31">
        <v>-16.2</v>
      </c>
      <c r="F31">
        <v>-16</v>
      </c>
      <c r="G31">
        <v>-15.7</v>
      </c>
      <c r="H31">
        <v>-15.4</v>
      </c>
      <c r="I31">
        <v>-15.3</v>
      </c>
      <c r="J31">
        <v>-14.7</v>
      </c>
      <c r="K31">
        <v>-14.6</v>
      </c>
      <c r="L31">
        <v>-14.5</v>
      </c>
      <c r="M31">
        <v>-14.2</v>
      </c>
    </row>
    <row r="32" spans="1:13" x14ac:dyDescent="0.2">
      <c r="A32" t="s">
        <v>119</v>
      </c>
      <c r="B32">
        <v>-13.5</v>
      </c>
      <c r="C32">
        <v>-12.9</v>
      </c>
      <c r="D32">
        <v>-12.2</v>
      </c>
      <c r="E32">
        <v>-11.7</v>
      </c>
      <c r="F32">
        <v>-11.5</v>
      </c>
      <c r="G32">
        <v>-10.8</v>
      </c>
      <c r="H32">
        <v>-10.7</v>
      </c>
      <c r="I32">
        <v>-10.5</v>
      </c>
      <c r="J32">
        <v>-10.3</v>
      </c>
      <c r="K32">
        <v>-10</v>
      </c>
      <c r="L32">
        <v>-9.9</v>
      </c>
      <c r="M32">
        <v>-9.5</v>
      </c>
    </row>
    <row r="33" spans="1:13" x14ac:dyDescent="0.2">
      <c r="A33" t="s">
        <v>120</v>
      </c>
      <c r="B33">
        <v>-16</v>
      </c>
      <c r="C33">
        <v>-15</v>
      </c>
      <c r="D33">
        <v>-14.1</v>
      </c>
      <c r="E33">
        <v>-13.6</v>
      </c>
      <c r="F33">
        <v>-13.3</v>
      </c>
      <c r="G33">
        <v>-13</v>
      </c>
      <c r="H33">
        <v>-12.9</v>
      </c>
      <c r="I33">
        <v>-12.2</v>
      </c>
      <c r="J33">
        <v>-12</v>
      </c>
      <c r="K33">
        <v>-11.7</v>
      </c>
      <c r="L33">
        <v>-11.6</v>
      </c>
      <c r="M33">
        <v>-11.5</v>
      </c>
    </row>
    <row r="34" spans="1:13" x14ac:dyDescent="0.2">
      <c r="A34" t="s">
        <v>121</v>
      </c>
      <c r="B34">
        <v>-19.5</v>
      </c>
      <c r="C34">
        <v>-18.600000000000001</v>
      </c>
      <c r="D34">
        <v>-17.8</v>
      </c>
      <c r="E34">
        <v>-17.3</v>
      </c>
      <c r="F34">
        <v>-16.7</v>
      </c>
      <c r="G34">
        <v>-16.3</v>
      </c>
      <c r="H34">
        <v>-15.9</v>
      </c>
      <c r="I34">
        <v>-15.6</v>
      </c>
      <c r="J34">
        <v>-15.2</v>
      </c>
      <c r="K34">
        <v>-14.9</v>
      </c>
      <c r="L34">
        <v>-14.7</v>
      </c>
      <c r="M34">
        <v>-14.7</v>
      </c>
    </row>
    <row r="35" spans="1:13" x14ac:dyDescent="0.2">
      <c r="A35" t="s">
        <v>449</v>
      </c>
      <c r="B35">
        <v>-18.7</v>
      </c>
      <c r="C35">
        <v>-17.8</v>
      </c>
      <c r="D35">
        <v>-17.100000000000001</v>
      </c>
      <c r="E35">
        <v>-16.2</v>
      </c>
      <c r="F35">
        <v>-15.9</v>
      </c>
      <c r="G35">
        <v>-15.3</v>
      </c>
      <c r="H35">
        <v>-15.1</v>
      </c>
      <c r="I35">
        <v>-14.9</v>
      </c>
      <c r="J35">
        <v>-14.3</v>
      </c>
      <c r="K35">
        <v>-14.1</v>
      </c>
      <c r="L35">
        <v>-13.7</v>
      </c>
      <c r="M35">
        <v>-13.4</v>
      </c>
    </row>
    <row r="36" spans="1:13" x14ac:dyDescent="0.2">
      <c r="A36" t="s">
        <v>122</v>
      </c>
      <c r="B36">
        <v>-27</v>
      </c>
      <c r="C36">
        <v>-25.6</v>
      </c>
      <c r="D36">
        <v>-24.8</v>
      </c>
      <c r="E36">
        <v>-24.3</v>
      </c>
      <c r="F36">
        <v>-23.7</v>
      </c>
      <c r="G36">
        <v>-22.7</v>
      </c>
      <c r="H36">
        <v>-21.8</v>
      </c>
      <c r="I36">
        <v>-21.4</v>
      </c>
      <c r="J36">
        <v>-20.9</v>
      </c>
      <c r="K36">
        <v>-20.8</v>
      </c>
      <c r="L36">
        <v>-20.5</v>
      </c>
      <c r="M36">
        <v>-20.3</v>
      </c>
    </row>
    <row r="37" spans="1:13" x14ac:dyDescent="0.2">
      <c r="A37" t="s">
        <v>123</v>
      </c>
      <c r="B37">
        <v>-14.3</v>
      </c>
      <c r="C37">
        <v>-13.4</v>
      </c>
      <c r="D37">
        <v>-12.8</v>
      </c>
      <c r="E37">
        <v>-12.2</v>
      </c>
      <c r="F37">
        <v>-11.8</v>
      </c>
      <c r="G37">
        <v>-11.7</v>
      </c>
      <c r="H37">
        <v>-11.5</v>
      </c>
      <c r="I37">
        <v>-11.2</v>
      </c>
      <c r="J37">
        <v>-11</v>
      </c>
      <c r="K37">
        <v>-10.5</v>
      </c>
      <c r="L37">
        <v>-10.4</v>
      </c>
      <c r="M37">
        <v>-10.1</v>
      </c>
    </row>
    <row r="38" spans="1:13" x14ac:dyDescent="0.2">
      <c r="A38" t="s">
        <v>124</v>
      </c>
      <c r="B38">
        <v>-22</v>
      </c>
      <c r="C38">
        <v>-20.7</v>
      </c>
      <c r="D38">
        <v>-20</v>
      </c>
      <c r="E38">
        <v>-19.2</v>
      </c>
      <c r="F38">
        <v>-18.7</v>
      </c>
      <c r="G38">
        <v>-18.100000000000001</v>
      </c>
      <c r="H38">
        <v>-17.5</v>
      </c>
      <c r="I38">
        <v>-17.100000000000001</v>
      </c>
      <c r="J38">
        <v>-16.899999999999999</v>
      </c>
      <c r="K38">
        <v>-16.3</v>
      </c>
      <c r="L38">
        <v>-16.100000000000001</v>
      </c>
      <c r="M38">
        <v>-16.100000000000001</v>
      </c>
    </row>
    <row r="39" spans="1:13" x14ac:dyDescent="0.2">
      <c r="A39" t="s">
        <v>125</v>
      </c>
      <c r="B39">
        <v>-13.7</v>
      </c>
      <c r="C39">
        <v>-12.8</v>
      </c>
      <c r="D39">
        <v>-12</v>
      </c>
      <c r="E39">
        <v>-11.6</v>
      </c>
      <c r="F39">
        <v>-11.1</v>
      </c>
      <c r="G39">
        <v>-10.9</v>
      </c>
      <c r="H39">
        <v>-10.5</v>
      </c>
      <c r="I39">
        <v>-10.199999999999999</v>
      </c>
      <c r="J39">
        <v>-10.1</v>
      </c>
      <c r="K39">
        <v>-9.9</v>
      </c>
      <c r="L39">
        <v>-9.6999999999999993</v>
      </c>
      <c r="M39">
        <v>-9.5</v>
      </c>
    </row>
    <row r="40" spans="1:13" x14ac:dyDescent="0.2">
      <c r="A40" t="s">
        <v>126</v>
      </c>
      <c r="B40">
        <v>-12.3</v>
      </c>
      <c r="C40">
        <v>-11.2</v>
      </c>
      <c r="D40">
        <v>-10.4</v>
      </c>
      <c r="E40">
        <v>-9.8000000000000007</v>
      </c>
      <c r="F40">
        <v>-9.6</v>
      </c>
      <c r="G40">
        <v>-9.6</v>
      </c>
      <c r="H40">
        <v>-9.3000000000000007</v>
      </c>
      <c r="I40">
        <v>-9</v>
      </c>
      <c r="J40">
        <v>-9</v>
      </c>
      <c r="K40">
        <v>-8.6999999999999993</v>
      </c>
      <c r="L40">
        <v>-8.5</v>
      </c>
      <c r="M40">
        <v>-8.3000000000000007</v>
      </c>
    </row>
    <row r="41" spans="1:13" x14ac:dyDescent="0.2">
      <c r="A41" t="s">
        <v>127</v>
      </c>
      <c r="B41">
        <v>-16.3</v>
      </c>
      <c r="C41">
        <v>-15.5</v>
      </c>
      <c r="D41">
        <v>-14.7</v>
      </c>
      <c r="E41">
        <v>-14.1</v>
      </c>
      <c r="F41">
        <v>-13.7</v>
      </c>
      <c r="G41">
        <v>-13.4</v>
      </c>
      <c r="H41">
        <v>-13</v>
      </c>
      <c r="I41">
        <v>-12.7</v>
      </c>
      <c r="J41">
        <v>-12.5</v>
      </c>
      <c r="K41">
        <v>-12.1</v>
      </c>
      <c r="L41">
        <v>-11.7</v>
      </c>
      <c r="M41">
        <v>-11.6</v>
      </c>
    </row>
    <row r="42" spans="1:13" x14ac:dyDescent="0.2">
      <c r="A42" t="s">
        <v>128</v>
      </c>
      <c r="B42">
        <v>-16.899999999999999</v>
      </c>
      <c r="C42">
        <v>-15.7</v>
      </c>
      <c r="D42">
        <v>-14.8</v>
      </c>
      <c r="E42">
        <v>-14</v>
      </c>
      <c r="F42">
        <v>-13.8</v>
      </c>
      <c r="G42">
        <v>-13.2</v>
      </c>
      <c r="H42">
        <v>-13</v>
      </c>
      <c r="I42">
        <v>-12.6</v>
      </c>
      <c r="J42">
        <v>-12.6</v>
      </c>
      <c r="K42">
        <v>-12.1</v>
      </c>
      <c r="L42">
        <v>-11.7</v>
      </c>
      <c r="M42">
        <v>-11.5</v>
      </c>
    </row>
    <row r="43" spans="1:13" x14ac:dyDescent="0.2">
      <c r="A43" t="s">
        <v>129</v>
      </c>
      <c r="B43">
        <v>-9.3000000000000007</v>
      </c>
      <c r="C43">
        <v>-8.5</v>
      </c>
      <c r="D43">
        <v>-7.9</v>
      </c>
      <c r="E43">
        <v>-7.4</v>
      </c>
      <c r="F43">
        <v>-7.2</v>
      </c>
      <c r="G43">
        <v>-7.1</v>
      </c>
      <c r="H43">
        <v>-7</v>
      </c>
      <c r="I43">
        <v>-6.8</v>
      </c>
      <c r="J43">
        <v>-6.8</v>
      </c>
      <c r="K43">
        <v>-6.8</v>
      </c>
      <c r="L43">
        <v>-6.6</v>
      </c>
      <c r="M43">
        <v>-6.5</v>
      </c>
    </row>
    <row r="44" spans="1:13" x14ac:dyDescent="0.2">
      <c r="A44" t="s">
        <v>130</v>
      </c>
      <c r="B44">
        <v>-16.8</v>
      </c>
      <c r="C44">
        <v>-15.7</v>
      </c>
      <c r="D44">
        <v>-14.9</v>
      </c>
      <c r="E44">
        <v>-14.6</v>
      </c>
      <c r="F44">
        <v>-14.1</v>
      </c>
      <c r="G44">
        <v>-13.8</v>
      </c>
      <c r="H44">
        <v>-13.2</v>
      </c>
      <c r="I44">
        <v>-12.9</v>
      </c>
      <c r="J44">
        <v>-12.5</v>
      </c>
      <c r="K44">
        <v>-12.4</v>
      </c>
      <c r="L44">
        <v>-11.9</v>
      </c>
      <c r="M44">
        <v>-11.9</v>
      </c>
    </row>
    <row r="45" spans="1:13" x14ac:dyDescent="0.2">
      <c r="A45" t="s">
        <v>131</v>
      </c>
      <c r="B45">
        <v>-10.1</v>
      </c>
      <c r="C45">
        <v>-9.6999999999999993</v>
      </c>
      <c r="D45">
        <v>-8.9</v>
      </c>
      <c r="E45">
        <v>-8.3000000000000007</v>
      </c>
      <c r="F45">
        <v>-8.1</v>
      </c>
      <c r="G45">
        <v>-7.9</v>
      </c>
      <c r="H45">
        <v>-7.9</v>
      </c>
      <c r="I45">
        <v>-7.6</v>
      </c>
      <c r="J45">
        <v>-7.6</v>
      </c>
      <c r="K45">
        <v>-7.4</v>
      </c>
      <c r="L45">
        <v>-7.3</v>
      </c>
      <c r="M45">
        <v>-7</v>
      </c>
    </row>
    <row r="46" spans="1:13" x14ac:dyDescent="0.2">
      <c r="A46" t="s">
        <v>132</v>
      </c>
      <c r="B46">
        <v>-14</v>
      </c>
      <c r="C46">
        <v>-13.2</v>
      </c>
      <c r="D46">
        <v>-12.4</v>
      </c>
      <c r="E46">
        <v>-11.8</v>
      </c>
      <c r="F46">
        <v>-11.4</v>
      </c>
      <c r="G46">
        <v>-11.2</v>
      </c>
      <c r="H46">
        <v>-10.7</v>
      </c>
      <c r="I46">
        <v>-10.4</v>
      </c>
      <c r="J46">
        <v>-10.1</v>
      </c>
      <c r="K46">
        <v>-9.8000000000000007</v>
      </c>
      <c r="L46">
        <v>-9.6</v>
      </c>
      <c r="M46">
        <v>-9.5</v>
      </c>
    </row>
    <row r="47" spans="1:13" x14ac:dyDescent="0.2">
      <c r="A47" t="s">
        <v>133</v>
      </c>
      <c r="B47">
        <v>-6.7</v>
      </c>
      <c r="C47">
        <v>-6.2</v>
      </c>
      <c r="D47">
        <v>-5.6</v>
      </c>
      <c r="E47">
        <v>-5.3</v>
      </c>
      <c r="F47">
        <v>-5.2</v>
      </c>
      <c r="G47">
        <v>-5.2</v>
      </c>
      <c r="H47">
        <v>-4.9000000000000004</v>
      </c>
      <c r="I47">
        <v>-4.8</v>
      </c>
      <c r="J47">
        <v>-4.7</v>
      </c>
      <c r="K47">
        <v>-4.5999999999999996</v>
      </c>
      <c r="L47">
        <v>-4.5</v>
      </c>
      <c r="M47">
        <v>-4.4000000000000004</v>
      </c>
    </row>
    <row r="48" spans="1:13" x14ac:dyDescent="0.2">
      <c r="A48" t="s">
        <v>134</v>
      </c>
      <c r="B48">
        <v>-18.7</v>
      </c>
      <c r="C48">
        <v>-17.8</v>
      </c>
      <c r="D48">
        <v>-16.5</v>
      </c>
      <c r="E48">
        <v>-16</v>
      </c>
      <c r="F48">
        <v>-15.6</v>
      </c>
      <c r="G48">
        <v>-15.2</v>
      </c>
      <c r="H48">
        <v>-14.7</v>
      </c>
      <c r="I48">
        <v>-14</v>
      </c>
      <c r="J48">
        <v>-13.7</v>
      </c>
      <c r="K48">
        <v>-13.6</v>
      </c>
      <c r="L48">
        <v>-13.4</v>
      </c>
      <c r="M48">
        <v>-13.1</v>
      </c>
    </row>
    <row r="49" spans="1:13" x14ac:dyDescent="0.2">
      <c r="A49" t="s">
        <v>135</v>
      </c>
      <c r="B49">
        <v>-18.3</v>
      </c>
      <c r="C49">
        <v>-17.600000000000001</v>
      </c>
      <c r="D49">
        <v>-16.7</v>
      </c>
      <c r="E49">
        <v>-16.2</v>
      </c>
      <c r="F49">
        <v>-15.7</v>
      </c>
      <c r="G49">
        <v>-15.3</v>
      </c>
      <c r="H49">
        <v>-15.3</v>
      </c>
      <c r="I49">
        <v>-14.9</v>
      </c>
      <c r="J49">
        <v>-14.5</v>
      </c>
      <c r="K49">
        <v>-14.4</v>
      </c>
      <c r="L49">
        <v>-13.9</v>
      </c>
      <c r="M49">
        <v>-13.6</v>
      </c>
    </row>
    <row r="50" spans="1:13" x14ac:dyDescent="0.2">
      <c r="A50" t="s">
        <v>136</v>
      </c>
      <c r="B50">
        <v>-15.9</v>
      </c>
      <c r="C50">
        <v>-15</v>
      </c>
      <c r="D50">
        <v>-14.3</v>
      </c>
      <c r="E50">
        <v>-13.8</v>
      </c>
      <c r="F50">
        <v>-13.4</v>
      </c>
      <c r="G50">
        <v>-13.4</v>
      </c>
      <c r="H50">
        <v>-13</v>
      </c>
      <c r="I50">
        <v>-12.7</v>
      </c>
      <c r="J50">
        <v>-12.1</v>
      </c>
      <c r="K50">
        <v>-11.8</v>
      </c>
      <c r="L50">
        <v>-11.7</v>
      </c>
      <c r="M50">
        <v>-11.6</v>
      </c>
    </row>
    <row r="51" spans="1:13" x14ac:dyDescent="0.2">
      <c r="A51" t="s">
        <v>137</v>
      </c>
      <c r="B51">
        <v>-14.9</v>
      </c>
      <c r="C51">
        <v>-13.5</v>
      </c>
      <c r="D51">
        <v>-12.6</v>
      </c>
      <c r="E51">
        <v>-12.2</v>
      </c>
      <c r="F51">
        <v>-11.7</v>
      </c>
      <c r="G51">
        <v>-11.3</v>
      </c>
      <c r="H51">
        <v>-10.9</v>
      </c>
      <c r="I51">
        <v>-10.5</v>
      </c>
      <c r="J51">
        <v>-10.3</v>
      </c>
      <c r="K51">
        <v>-10</v>
      </c>
      <c r="L51">
        <v>-9.6999999999999993</v>
      </c>
      <c r="M51">
        <v>-9.5</v>
      </c>
    </row>
    <row r="52" spans="1:13" x14ac:dyDescent="0.2">
      <c r="A52" t="s">
        <v>450</v>
      </c>
      <c r="B52">
        <v>-15.7</v>
      </c>
      <c r="C52">
        <v>-14.5</v>
      </c>
      <c r="D52">
        <v>-13.5</v>
      </c>
      <c r="E52">
        <v>-12.9</v>
      </c>
      <c r="F52">
        <v>-12.6</v>
      </c>
      <c r="G52">
        <v>-12.3</v>
      </c>
      <c r="H52">
        <v>-12</v>
      </c>
      <c r="I52">
        <v>-11.6</v>
      </c>
      <c r="J52">
        <v>-11.3</v>
      </c>
      <c r="K52">
        <v>-11</v>
      </c>
      <c r="L52">
        <v>-11</v>
      </c>
      <c r="M52">
        <v>-10.7</v>
      </c>
    </row>
    <row r="53" spans="1:13" x14ac:dyDescent="0.2">
      <c r="A53" t="s">
        <v>138</v>
      </c>
      <c r="B53">
        <v>-16</v>
      </c>
      <c r="C53">
        <v>-14.8</v>
      </c>
      <c r="D53">
        <v>-14.1</v>
      </c>
      <c r="E53">
        <v>-13.3</v>
      </c>
      <c r="F53">
        <v>-12.9</v>
      </c>
      <c r="G53">
        <v>-12.4</v>
      </c>
      <c r="H53">
        <v>-12.3</v>
      </c>
      <c r="I53">
        <v>-11.8</v>
      </c>
      <c r="J53">
        <v>-11.7</v>
      </c>
      <c r="K53">
        <v>-11.3</v>
      </c>
      <c r="L53">
        <v>-11</v>
      </c>
      <c r="M53">
        <v>-10.7</v>
      </c>
    </row>
    <row r="54" spans="1:13" x14ac:dyDescent="0.2">
      <c r="A54" t="s">
        <v>139</v>
      </c>
      <c r="B54">
        <v>-17.399999999999999</v>
      </c>
      <c r="C54">
        <v>-16.600000000000001</v>
      </c>
      <c r="D54">
        <v>-15.7</v>
      </c>
      <c r="E54">
        <v>-15.6</v>
      </c>
      <c r="F54">
        <v>-15.1</v>
      </c>
      <c r="G54">
        <v>-14.3</v>
      </c>
      <c r="H54">
        <v>-14.3</v>
      </c>
      <c r="I54">
        <v>-14.3</v>
      </c>
      <c r="J54">
        <v>-14</v>
      </c>
      <c r="K54">
        <v>-13.8</v>
      </c>
      <c r="L54">
        <v>-13.7</v>
      </c>
      <c r="M54">
        <v>-13</v>
      </c>
    </row>
    <row r="55" spans="1:13" x14ac:dyDescent="0.2">
      <c r="A55" t="s">
        <v>140</v>
      </c>
      <c r="B55">
        <v>-26.1</v>
      </c>
      <c r="C55">
        <v>-24.4</v>
      </c>
      <c r="D55">
        <v>-23.6</v>
      </c>
      <c r="E55">
        <v>-23.1</v>
      </c>
      <c r="F55">
        <v>-22.6</v>
      </c>
      <c r="G55">
        <v>-22</v>
      </c>
      <c r="H55">
        <v>-21.5</v>
      </c>
      <c r="I55">
        <v>-20.9</v>
      </c>
      <c r="J55">
        <v>-20.7</v>
      </c>
      <c r="K55">
        <v>-20.399999999999999</v>
      </c>
      <c r="L55">
        <v>-20.100000000000001</v>
      </c>
      <c r="M55">
        <v>-19.899999999999999</v>
      </c>
    </row>
    <row r="56" spans="1:13" x14ac:dyDescent="0.2">
      <c r="A56" t="s">
        <v>141</v>
      </c>
      <c r="B56">
        <v>-12.7</v>
      </c>
      <c r="C56">
        <v>-11.7</v>
      </c>
      <c r="D56">
        <v>-11.3</v>
      </c>
      <c r="E56">
        <v>-10.8</v>
      </c>
      <c r="F56">
        <v>-10.6</v>
      </c>
      <c r="G56">
        <v>-10.3</v>
      </c>
      <c r="H56">
        <v>-9.8000000000000007</v>
      </c>
      <c r="I56">
        <v>-9.5</v>
      </c>
      <c r="J56">
        <v>-9.1</v>
      </c>
      <c r="K56">
        <v>-9</v>
      </c>
      <c r="L56">
        <v>-8.8000000000000007</v>
      </c>
      <c r="M56">
        <v>-8.6999999999999993</v>
      </c>
    </row>
    <row r="57" spans="1:13" x14ac:dyDescent="0.2">
      <c r="A57" t="s">
        <v>142</v>
      </c>
      <c r="B57">
        <v>-21.5</v>
      </c>
      <c r="C57">
        <v>-20.2</v>
      </c>
      <c r="D57">
        <v>-20.100000000000001</v>
      </c>
      <c r="E57">
        <v>-19.399999999999999</v>
      </c>
      <c r="F57">
        <v>-18.899999999999999</v>
      </c>
      <c r="G57">
        <v>-18.399999999999999</v>
      </c>
      <c r="H57">
        <v>-17.399999999999999</v>
      </c>
      <c r="I57">
        <v>-17.2</v>
      </c>
      <c r="J57">
        <v>-16.7</v>
      </c>
      <c r="K57">
        <v>-16.2</v>
      </c>
      <c r="L57">
        <v>-16.100000000000001</v>
      </c>
      <c r="M57">
        <v>-15.7</v>
      </c>
    </row>
    <row r="58" spans="1:13" x14ac:dyDescent="0.2">
      <c r="A58" t="s">
        <v>143</v>
      </c>
      <c r="B58">
        <v>-12.7</v>
      </c>
      <c r="C58">
        <v>-12.2</v>
      </c>
      <c r="D58">
        <v>-11.4</v>
      </c>
      <c r="E58">
        <v>-11</v>
      </c>
      <c r="F58">
        <v>-10.8</v>
      </c>
      <c r="G58">
        <v>-10.1</v>
      </c>
      <c r="H58">
        <v>-9.9</v>
      </c>
      <c r="I58">
        <v>-9.6</v>
      </c>
      <c r="J58">
        <v>-9.5</v>
      </c>
      <c r="K58">
        <v>-9.3000000000000007</v>
      </c>
      <c r="L58">
        <v>-9.1999999999999993</v>
      </c>
      <c r="M58">
        <v>-8.9</v>
      </c>
    </row>
    <row r="59" spans="1:13" x14ac:dyDescent="0.2">
      <c r="A59" t="s">
        <v>144</v>
      </c>
      <c r="B59">
        <v>-14.5</v>
      </c>
      <c r="C59">
        <v>-13.6</v>
      </c>
      <c r="D59">
        <v>-12.8</v>
      </c>
      <c r="E59">
        <v>-12.1</v>
      </c>
      <c r="F59">
        <v>-11.8</v>
      </c>
      <c r="G59">
        <v>-11.1</v>
      </c>
      <c r="H59">
        <v>-10.9</v>
      </c>
      <c r="I59">
        <v>-10.6</v>
      </c>
      <c r="J59">
        <v>-10.5</v>
      </c>
      <c r="K59">
        <v>-10.3</v>
      </c>
      <c r="L59">
        <v>-10</v>
      </c>
      <c r="M59">
        <v>-9.6999999999999993</v>
      </c>
    </row>
    <row r="60" spans="1:13" x14ac:dyDescent="0.2">
      <c r="A60" t="s">
        <v>145</v>
      </c>
      <c r="B60">
        <v>-13.1</v>
      </c>
      <c r="C60">
        <v>-12.5</v>
      </c>
      <c r="D60">
        <v>-11.7</v>
      </c>
      <c r="E60">
        <v>-11.1</v>
      </c>
      <c r="F60">
        <v>-11</v>
      </c>
      <c r="G60">
        <v>-10.4</v>
      </c>
      <c r="H60">
        <v>-10.1</v>
      </c>
      <c r="I60">
        <v>-9.9</v>
      </c>
      <c r="J60">
        <v>-9.6999999999999993</v>
      </c>
      <c r="K60">
        <v>-9.4</v>
      </c>
      <c r="L60">
        <v>-9.4</v>
      </c>
      <c r="M60">
        <v>-9.1</v>
      </c>
    </row>
    <row r="61" spans="1:13" x14ac:dyDescent="0.2">
      <c r="A61" t="s">
        <v>146</v>
      </c>
      <c r="B61">
        <v>-16.5</v>
      </c>
      <c r="C61">
        <v>-15.6</v>
      </c>
      <c r="D61">
        <v>-14.8</v>
      </c>
      <c r="E61">
        <v>-14.5</v>
      </c>
      <c r="F61">
        <v>-14.2</v>
      </c>
      <c r="G61">
        <v>-13.5</v>
      </c>
      <c r="H61">
        <v>-13.4</v>
      </c>
      <c r="I61">
        <v>-13.1</v>
      </c>
      <c r="J61">
        <v>-12.9</v>
      </c>
      <c r="K61">
        <v>-12.9</v>
      </c>
      <c r="L61">
        <v>-12.3</v>
      </c>
      <c r="M61">
        <v>-12</v>
      </c>
    </row>
    <row r="62" spans="1:13" x14ac:dyDescent="0.2">
      <c r="A62" t="s">
        <v>147</v>
      </c>
      <c r="B62">
        <v>-12.6</v>
      </c>
      <c r="C62">
        <v>-11.9</v>
      </c>
      <c r="D62">
        <v>-11.5</v>
      </c>
      <c r="E62">
        <v>-11</v>
      </c>
      <c r="F62">
        <v>-10.6</v>
      </c>
      <c r="G62">
        <v>-10.4</v>
      </c>
      <c r="H62">
        <v>-10.1</v>
      </c>
      <c r="I62">
        <v>-9.9</v>
      </c>
      <c r="J62">
        <v>-9.6</v>
      </c>
      <c r="K62">
        <v>-9.3000000000000007</v>
      </c>
      <c r="L62">
        <v>-9.1</v>
      </c>
      <c r="M62">
        <v>-8.9</v>
      </c>
    </row>
    <row r="63" spans="1:13" x14ac:dyDescent="0.2">
      <c r="A63" t="s">
        <v>451</v>
      </c>
      <c r="B63">
        <v>-12.7</v>
      </c>
      <c r="C63">
        <v>-12.4</v>
      </c>
      <c r="D63">
        <v>-11.7</v>
      </c>
      <c r="E63">
        <v>-11.1</v>
      </c>
      <c r="F63">
        <v>-10.6</v>
      </c>
      <c r="G63">
        <v>-10.4</v>
      </c>
      <c r="H63">
        <v>-10.1</v>
      </c>
      <c r="I63">
        <v>-10</v>
      </c>
      <c r="J63">
        <v>-9.9</v>
      </c>
      <c r="K63">
        <v>-9.6999999999999993</v>
      </c>
      <c r="L63">
        <v>-9.4</v>
      </c>
      <c r="M63">
        <v>-9.1</v>
      </c>
    </row>
    <row r="64" spans="1:13" x14ac:dyDescent="0.2">
      <c r="A64" t="s">
        <v>148</v>
      </c>
      <c r="B64">
        <v>-21.9</v>
      </c>
      <c r="C64">
        <v>-21.3</v>
      </c>
      <c r="D64">
        <v>-20.8</v>
      </c>
      <c r="E64">
        <v>-20</v>
      </c>
      <c r="F64">
        <v>-19.399999999999999</v>
      </c>
      <c r="G64">
        <v>-18.899999999999999</v>
      </c>
      <c r="H64">
        <v>-18.100000000000001</v>
      </c>
      <c r="I64">
        <v>-17.5</v>
      </c>
      <c r="J64">
        <v>-17.2</v>
      </c>
      <c r="K64">
        <v>-17</v>
      </c>
      <c r="L64">
        <v>-16.899999999999999</v>
      </c>
      <c r="M64">
        <v>-16.5</v>
      </c>
    </row>
    <row r="65" spans="1:13" x14ac:dyDescent="0.2">
      <c r="A65" t="s">
        <v>149</v>
      </c>
      <c r="B65">
        <v>-28.6</v>
      </c>
      <c r="C65">
        <v>-27.6</v>
      </c>
      <c r="D65">
        <v>-27.2</v>
      </c>
      <c r="E65">
        <v>-26.4</v>
      </c>
      <c r="F65">
        <v>-25.5</v>
      </c>
      <c r="G65">
        <v>-24.8</v>
      </c>
      <c r="H65">
        <v>-24.4</v>
      </c>
      <c r="I65">
        <v>-23.8</v>
      </c>
      <c r="J65">
        <v>-23.4</v>
      </c>
      <c r="K65">
        <v>-23</v>
      </c>
      <c r="L65">
        <v>-22.6</v>
      </c>
      <c r="M65">
        <v>-22.3</v>
      </c>
    </row>
    <row r="66" spans="1:13" x14ac:dyDescent="0.2">
      <c r="A66" t="s">
        <v>150</v>
      </c>
      <c r="B66">
        <v>-15.7</v>
      </c>
      <c r="C66">
        <v>-14.5</v>
      </c>
      <c r="D66">
        <v>-13.9</v>
      </c>
      <c r="E66">
        <v>-13.5</v>
      </c>
      <c r="F66">
        <v>-13.1</v>
      </c>
      <c r="G66">
        <v>-12.9</v>
      </c>
      <c r="H66">
        <v>-12.7</v>
      </c>
      <c r="I66">
        <v>-12.2</v>
      </c>
      <c r="J66">
        <v>-11.9</v>
      </c>
      <c r="K66">
        <v>-11.6</v>
      </c>
      <c r="L66">
        <v>-11.4</v>
      </c>
      <c r="M66">
        <v>-11.3</v>
      </c>
    </row>
    <row r="67" spans="1:13" x14ac:dyDescent="0.2">
      <c r="A67" t="s">
        <v>151</v>
      </c>
      <c r="B67">
        <v>-10.1</v>
      </c>
      <c r="C67">
        <v>-9.3000000000000007</v>
      </c>
      <c r="D67">
        <v>-8.8000000000000007</v>
      </c>
      <c r="E67">
        <v>-8.5</v>
      </c>
      <c r="F67">
        <v>-8</v>
      </c>
      <c r="G67">
        <v>-7.9</v>
      </c>
      <c r="H67">
        <v>-7.6</v>
      </c>
      <c r="I67">
        <v>-7.5</v>
      </c>
      <c r="J67">
        <v>-7.2</v>
      </c>
      <c r="K67">
        <v>-7</v>
      </c>
      <c r="L67">
        <v>-6.9</v>
      </c>
      <c r="M67">
        <v>-6.7</v>
      </c>
    </row>
    <row r="68" spans="1:13" x14ac:dyDescent="0.2">
      <c r="A68" t="s">
        <v>152</v>
      </c>
      <c r="B68">
        <v>-12.9</v>
      </c>
      <c r="C68">
        <v>-12</v>
      </c>
      <c r="D68">
        <v>-11.5</v>
      </c>
      <c r="E68">
        <v>-11</v>
      </c>
      <c r="F68">
        <v>-10.4</v>
      </c>
      <c r="G68">
        <v>-10.199999999999999</v>
      </c>
      <c r="H68">
        <v>-9.6</v>
      </c>
      <c r="I68">
        <v>-9.3000000000000007</v>
      </c>
      <c r="J68">
        <v>-9.1</v>
      </c>
      <c r="K68">
        <v>-8.9</v>
      </c>
      <c r="L68">
        <v>-8.9</v>
      </c>
      <c r="M68">
        <v>-8.6999999999999993</v>
      </c>
    </row>
    <row r="69" spans="1:13" x14ac:dyDescent="0.2">
      <c r="A69" t="s">
        <v>153</v>
      </c>
      <c r="B69">
        <v>-13.6</v>
      </c>
      <c r="C69">
        <v>-12.5</v>
      </c>
      <c r="D69">
        <v>-11.9</v>
      </c>
      <c r="E69">
        <v>-11.2</v>
      </c>
      <c r="F69">
        <v>-10.8</v>
      </c>
      <c r="G69">
        <v>-10.7</v>
      </c>
      <c r="H69">
        <v>-10.3</v>
      </c>
      <c r="I69">
        <v>-10</v>
      </c>
      <c r="J69">
        <v>-9.6999999999999993</v>
      </c>
      <c r="K69">
        <v>-9.5</v>
      </c>
      <c r="L69">
        <v>-9.1999999999999993</v>
      </c>
      <c r="M69">
        <v>-9</v>
      </c>
    </row>
    <row r="70" spans="1:13" x14ac:dyDescent="0.2">
      <c r="A70" t="s">
        <v>154</v>
      </c>
      <c r="B70">
        <v>-20.8</v>
      </c>
      <c r="C70">
        <v>-20</v>
      </c>
      <c r="D70">
        <v>-19.3</v>
      </c>
      <c r="E70">
        <v>-19.100000000000001</v>
      </c>
      <c r="F70">
        <v>-18</v>
      </c>
      <c r="G70">
        <v>-17.899999999999999</v>
      </c>
      <c r="H70">
        <v>-17.8</v>
      </c>
      <c r="I70">
        <v>-17.3</v>
      </c>
      <c r="J70">
        <v>-17.100000000000001</v>
      </c>
      <c r="K70">
        <v>-17</v>
      </c>
      <c r="L70">
        <v>-16.2</v>
      </c>
      <c r="M70">
        <v>-15.8</v>
      </c>
    </row>
    <row r="71" spans="1:13" x14ac:dyDescent="0.2">
      <c r="A71" t="s">
        <v>155</v>
      </c>
      <c r="B71">
        <v>-15.5</v>
      </c>
      <c r="C71">
        <v>-14.1</v>
      </c>
      <c r="D71">
        <v>-13.4</v>
      </c>
      <c r="E71">
        <v>-12.7</v>
      </c>
      <c r="F71">
        <v>-12.5</v>
      </c>
      <c r="G71">
        <v>-11.9</v>
      </c>
      <c r="H71">
        <v>-11.7</v>
      </c>
      <c r="I71">
        <v>-11.2</v>
      </c>
      <c r="J71">
        <v>-10.8</v>
      </c>
      <c r="K71">
        <v>-10.7</v>
      </c>
      <c r="L71">
        <v>-10.6</v>
      </c>
      <c r="M71">
        <v>-10.3</v>
      </c>
    </row>
    <row r="72" spans="1:13" x14ac:dyDescent="0.2">
      <c r="A72" t="s">
        <v>156</v>
      </c>
      <c r="B72">
        <v>-17.3</v>
      </c>
      <c r="C72">
        <v>-16.100000000000001</v>
      </c>
      <c r="D72">
        <v>-15.3</v>
      </c>
      <c r="E72">
        <v>-14.7</v>
      </c>
      <c r="F72">
        <v>-14.3</v>
      </c>
      <c r="G72">
        <v>-13.7</v>
      </c>
      <c r="H72">
        <v>-13.3</v>
      </c>
      <c r="I72">
        <v>-13.1</v>
      </c>
      <c r="J72">
        <v>-12.8</v>
      </c>
      <c r="K72">
        <v>-12.5</v>
      </c>
      <c r="L72">
        <v>-12.3</v>
      </c>
      <c r="M72">
        <v>-12.2</v>
      </c>
    </row>
    <row r="73" spans="1:13" x14ac:dyDescent="0.2">
      <c r="A73" t="s">
        <v>157</v>
      </c>
      <c r="B73">
        <v>-10.3</v>
      </c>
      <c r="C73">
        <v>-9.6999999999999993</v>
      </c>
      <c r="D73">
        <v>-9</v>
      </c>
      <c r="E73">
        <v>-8.6</v>
      </c>
      <c r="F73">
        <v>-8.3000000000000007</v>
      </c>
      <c r="G73">
        <v>-8.1999999999999993</v>
      </c>
      <c r="H73">
        <v>-8.1</v>
      </c>
      <c r="I73">
        <v>-7.9</v>
      </c>
      <c r="J73">
        <v>-7.8</v>
      </c>
      <c r="K73">
        <v>-7.6</v>
      </c>
      <c r="L73">
        <v>-7.5</v>
      </c>
      <c r="M73">
        <v>-7.2</v>
      </c>
    </row>
    <row r="74" spans="1:13" x14ac:dyDescent="0.2">
      <c r="A74" t="s">
        <v>158</v>
      </c>
      <c r="B74">
        <v>-24.3</v>
      </c>
      <c r="C74">
        <v>-23.5</v>
      </c>
      <c r="D74">
        <v>-22.5</v>
      </c>
      <c r="E74">
        <v>-22</v>
      </c>
      <c r="F74">
        <v>-21.1</v>
      </c>
      <c r="G74">
        <v>-20.2</v>
      </c>
      <c r="H74">
        <v>-19.7</v>
      </c>
      <c r="I74">
        <v>-19.399999999999999</v>
      </c>
      <c r="J74">
        <v>-18.8</v>
      </c>
      <c r="K74">
        <v>-18.7</v>
      </c>
      <c r="L74">
        <v>-18.5</v>
      </c>
      <c r="M74">
        <v>-18.100000000000001</v>
      </c>
    </row>
    <row r="75" spans="1:13" x14ac:dyDescent="0.2">
      <c r="A75" t="s">
        <v>159</v>
      </c>
      <c r="B75">
        <v>-26</v>
      </c>
      <c r="C75">
        <v>-24.6</v>
      </c>
      <c r="D75">
        <v>-24.1</v>
      </c>
      <c r="E75">
        <v>-23.6</v>
      </c>
      <c r="F75">
        <v>-23</v>
      </c>
      <c r="G75">
        <v>-22.3</v>
      </c>
      <c r="H75">
        <v>-22</v>
      </c>
      <c r="I75">
        <v>-21.7</v>
      </c>
      <c r="J75">
        <v>-21.6</v>
      </c>
      <c r="K75">
        <v>-21.3</v>
      </c>
      <c r="L75">
        <v>-21</v>
      </c>
      <c r="M75">
        <v>-20.7</v>
      </c>
    </row>
    <row r="76" spans="1:13" x14ac:dyDescent="0.2">
      <c r="A76" t="s">
        <v>160</v>
      </c>
      <c r="B76">
        <v>-25.8</v>
      </c>
      <c r="C76">
        <v>-24.8</v>
      </c>
      <c r="D76">
        <v>-23.8</v>
      </c>
      <c r="E76">
        <v>-23.2</v>
      </c>
      <c r="F76">
        <v>-22.1</v>
      </c>
      <c r="G76">
        <v>-21.6</v>
      </c>
      <c r="H76">
        <v>-21.2</v>
      </c>
      <c r="I76">
        <v>-20.7</v>
      </c>
      <c r="J76">
        <v>-20.5</v>
      </c>
      <c r="K76">
        <v>-20</v>
      </c>
      <c r="L76">
        <v>-19.600000000000001</v>
      </c>
      <c r="M76">
        <v>-19.3</v>
      </c>
    </row>
    <row r="77" spans="1:13" x14ac:dyDescent="0.2">
      <c r="A77" t="s">
        <v>161</v>
      </c>
      <c r="B77">
        <v>-17.2</v>
      </c>
      <c r="C77">
        <v>-16.3</v>
      </c>
      <c r="D77">
        <v>-15.4</v>
      </c>
      <c r="E77">
        <v>-15</v>
      </c>
      <c r="F77">
        <v>-14.6</v>
      </c>
      <c r="G77">
        <v>-14.1</v>
      </c>
      <c r="H77">
        <v>-13.4</v>
      </c>
      <c r="I77">
        <v>-13</v>
      </c>
      <c r="J77">
        <v>-12.9</v>
      </c>
      <c r="K77">
        <v>-12.7</v>
      </c>
      <c r="L77">
        <v>-12.3</v>
      </c>
      <c r="M77">
        <v>-12.3</v>
      </c>
    </row>
    <row r="78" spans="1:13" x14ac:dyDescent="0.2">
      <c r="A78" t="s">
        <v>162</v>
      </c>
      <c r="B78">
        <v>-8.1</v>
      </c>
      <c r="C78">
        <v>-7.8</v>
      </c>
      <c r="D78">
        <v>-7.1</v>
      </c>
      <c r="E78">
        <v>-6.7</v>
      </c>
      <c r="F78">
        <v>-6.4</v>
      </c>
      <c r="G78">
        <v>-6.4</v>
      </c>
      <c r="H78">
        <v>-6.3</v>
      </c>
      <c r="I78">
        <v>-6.1</v>
      </c>
      <c r="J78">
        <v>-6</v>
      </c>
      <c r="K78">
        <v>-5.9</v>
      </c>
      <c r="L78">
        <v>-5.7</v>
      </c>
      <c r="M78">
        <v>-5.6</v>
      </c>
    </row>
    <row r="79" spans="1:13" x14ac:dyDescent="0.2">
      <c r="A79" t="s">
        <v>163</v>
      </c>
      <c r="B79">
        <v>-30.9</v>
      </c>
      <c r="C79">
        <v>-29.7</v>
      </c>
      <c r="D79">
        <v>-28.3</v>
      </c>
      <c r="E79">
        <v>-27.6</v>
      </c>
      <c r="F79">
        <v>-26.1</v>
      </c>
      <c r="G79">
        <v>-25</v>
      </c>
      <c r="H79">
        <v>-24.6</v>
      </c>
      <c r="I79">
        <v>-24.1</v>
      </c>
      <c r="J79">
        <v>-23.9</v>
      </c>
      <c r="K79">
        <v>-23.2</v>
      </c>
      <c r="L79">
        <v>-22.8</v>
      </c>
      <c r="M79">
        <v>-22.5</v>
      </c>
    </row>
    <row r="80" spans="1:13" x14ac:dyDescent="0.2">
      <c r="A80" t="s">
        <v>164</v>
      </c>
      <c r="B80">
        <v>-8.1999999999999993</v>
      </c>
      <c r="C80">
        <v>-7.8</v>
      </c>
      <c r="D80">
        <v>-7.4</v>
      </c>
      <c r="E80">
        <v>-7</v>
      </c>
      <c r="F80">
        <v>-6.7</v>
      </c>
      <c r="G80">
        <v>-6.7</v>
      </c>
      <c r="H80">
        <v>-6.5</v>
      </c>
      <c r="I80">
        <v>-6.3</v>
      </c>
      <c r="J80">
        <v>-6.1</v>
      </c>
      <c r="K80">
        <v>-5.9</v>
      </c>
      <c r="L80">
        <v>-5.7</v>
      </c>
      <c r="M80">
        <v>-5.5</v>
      </c>
    </row>
    <row r="81" spans="1:13" x14ac:dyDescent="0.2">
      <c r="A81" t="s">
        <v>452</v>
      </c>
      <c r="B81">
        <v>-10.5</v>
      </c>
      <c r="C81">
        <v>-10.1</v>
      </c>
      <c r="D81">
        <v>-9.6999999999999993</v>
      </c>
      <c r="E81">
        <v>-9.3000000000000007</v>
      </c>
      <c r="F81">
        <v>-8.8000000000000007</v>
      </c>
      <c r="G81">
        <v>-8.5</v>
      </c>
      <c r="H81">
        <v>-8.3000000000000007</v>
      </c>
      <c r="I81">
        <v>-7.9</v>
      </c>
      <c r="J81">
        <v>-7.6</v>
      </c>
      <c r="K81">
        <v>-7.5</v>
      </c>
      <c r="L81">
        <v>-7.5</v>
      </c>
      <c r="M81">
        <v>-7.3</v>
      </c>
    </row>
    <row r="82" spans="1:13" x14ac:dyDescent="0.2">
      <c r="A82" t="s">
        <v>165</v>
      </c>
      <c r="B82">
        <v>-13.5</v>
      </c>
      <c r="C82">
        <v>-12.5</v>
      </c>
      <c r="D82">
        <v>-12</v>
      </c>
      <c r="E82">
        <v>-11.5</v>
      </c>
      <c r="F82">
        <v>-11.2</v>
      </c>
      <c r="G82">
        <v>-10.8</v>
      </c>
      <c r="H82">
        <v>-10.4</v>
      </c>
      <c r="I82">
        <v>-10.1</v>
      </c>
      <c r="J82">
        <v>-9.8000000000000007</v>
      </c>
      <c r="K82">
        <v>-9.6999999999999993</v>
      </c>
      <c r="L82">
        <v>-9.5</v>
      </c>
      <c r="M82">
        <v>-9.3000000000000007</v>
      </c>
    </row>
    <row r="83" spans="1:13" x14ac:dyDescent="0.2">
      <c r="A83" t="s">
        <v>166</v>
      </c>
      <c r="B83">
        <v>-12.5</v>
      </c>
      <c r="C83">
        <v>-11.9</v>
      </c>
      <c r="D83">
        <v>-11</v>
      </c>
      <c r="E83">
        <v>-10.4</v>
      </c>
      <c r="F83">
        <v>-10</v>
      </c>
      <c r="G83">
        <v>-9.6999999999999993</v>
      </c>
      <c r="H83">
        <v>-9.3000000000000007</v>
      </c>
      <c r="I83">
        <v>-9</v>
      </c>
      <c r="J83">
        <v>-8.6999999999999993</v>
      </c>
      <c r="K83">
        <v>-8.5</v>
      </c>
      <c r="L83">
        <v>-8.3000000000000007</v>
      </c>
      <c r="M83">
        <v>-8.1</v>
      </c>
    </row>
    <row r="84" spans="1:13" x14ac:dyDescent="0.2">
      <c r="A84" t="s">
        <v>167</v>
      </c>
      <c r="B84">
        <v>-18.600000000000001</v>
      </c>
      <c r="C84">
        <v>-17.3</v>
      </c>
      <c r="D84">
        <v>-16.3</v>
      </c>
      <c r="E84">
        <v>-16</v>
      </c>
      <c r="F84">
        <v>-15.5</v>
      </c>
      <c r="G84">
        <v>-14.9</v>
      </c>
      <c r="H84">
        <v>-14.3</v>
      </c>
      <c r="I84">
        <v>-14</v>
      </c>
      <c r="J84">
        <v>-13.8</v>
      </c>
      <c r="K84">
        <v>-13.7</v>
      </c>
      <c r="L84">
        <v>-13.7</v>
      </c>
      <c r="M84">
        <v>-13.4</v>
      </c>
    </row>
    <row r="85" spans="1:13" x14ac:dyDescent="0.2">
      <c r="A85" t="s">
        <v>168</v>
      </c>
      <c r="B85">
        <v>-14.1</v>
      </c>
      <c r="C85">
        <v>-13.1</v>
      </c>
      <c r="D85">
        <v>-12.4</v>
      </c>
      <c r="E85">
        <v>-11.9</v>
      </c>
      <c r="F85">
        <v>-11.4</v>
      </c>
      <c r="G85">
        <v>-11</v>
      </c>
      <c r="H85">
        <v>-10.8</v>
      </c>
      <c r="I85">
        <v>-10.3</v>
      </c>
      <c r="J85">
        <v>-10.1</v>
      </c>
      <c r="K85">
        <v>-10</v>
      </c>
      <c r="L85">
        <v>-9.6999999999999993</v>
      </c>
      <c r="M85">
        <v>-9.4</v>
      </c>
    </row>
    <row r="86" spans="1:13" x14ac:dyDescent="0.2">
      <c r="A86" t="s">
        <v>169</v>
      </c>
      <c r="B86">
        <v>-13.5</v>
      </c>
      <c r="C86">
        <v>-13.3</v>
      </c>
      <c r="D86">
        <v>-12.2</v>
      </c>
      <c r="E86">
        <v>-11.8</v>
      </c>
      <c r="F86">
        <v>-11.4</v>
      </c>
      <c r="G86">
        <v>-11</v>
      </c>
      <c r="H86">
        <v>-10.7</v>
      </c>
      <c r="I86">
        <v>-10.5</v>
      </c>
      <c r="J86">
        <v>-10.4</v>
      </c>
      <c r="K86">
        <v>-10.3</v>
      </c>
      <c r="L86">
        <v>-9.9</v>
      </c>
      <c r="M86">
        <v>-9.6</v>
      </c>
    </row>
    <row r="87" spans="1:13" x14ac:dyDescent="0.2">
      <c r="A87" t="s">
        <v>170</v>
      </c>
      <c r="B87">
        <v>-16.399999999999999</v>
      </c>
      <c r="C87">
        <v>-15.7</v>
      </c>
      <c r="D87">
        <v>-15.3</v>
      </c>
      <c r="E87">
        <v>-14.8</v>
      </c>
      <c r="F87">
        <v>-14.2</v>
      </c>
      <c r="G87">
        <v>-13.8</v>
      </c>
      <c r="H87">
        <v>-13.4</v>
      </c>
      <c r="I87">
        <v>-13.3</v>
      </c>
      <c r="J87">
        <v>-13</v>
      </c>
      <c r="K87">
        <v>-12.7</v>
      </c>
      <c r="L87">
        <v>-12.4</v>
      </c>
      <c r="M87">
        <v>-12.4</v>
      </c>
    </row>
    <row r="88" spans="1:13" x14ac:dyDescent="0.2">
      <c r="A88" t="s">
        <v>171</v>
      </c>
      <c r="B88">
        <v>-14.4</v>
      </c>
      <c r="C88">
        <v>-13.3</v>
      </c>
      <c r="D88">
        <v>-12.2</v>
      </c>
      <c r="E88">
        <v>-11.8</v>
      </c>
      <c r="F88">
        <v>-11.5</v>
      </c>
      <c r="G88">
        <v>-11.2</v>
      </c>
      <c r="H88">
        <v>-10.7</v>
      </c>
      <c r="I88">
        <v>-10.4</v>
      </c>
      <c r="J88">
        <v>-10.3</v>
      </c>
      <c r="K88">
        <v>-10.1</v>
      </c>
      <c r="L88">
        <v>-9.9</v>
      </c>
      <c r="M88">
        <v>-9.6</v>
      </c>
    </row>
    <row r="89" spans="1:13" x14ac:dyDescent="0.2">
      <c r="A89" t="s">
        <v>172</v>
      </c>
      <c r="B89">
        <v>-12.8</v>
      </c>
      <c r="C89">
        <v>-12</v>
      </c>
      <c r="D89">
        <v>-11.4</v>
      </c>
      <c r="E89">
        <v>-10.8</v>
      </c>
      <c r="F89">
        <v>-10.5</v>
      </c>
      <c r="G89">
        <v>-10.3</v>
      </c>
      <c r="H89">
        <v>-9.9</v>
      </c>
      <c r="I89">
        <v>-9.6999999999999993</v>
      </c>
      <c r="J89">
        <v>-9.4</v>
      </c>
      <c r="K89">
        <v>-9.3000000000000007</v>
      </c>
      <c r="L89">
        <v>-9</v>
      </c>
      <c r="M89">
        <v>-8.8000000000000007</v>
      </c>
    </row>
    <row r="90" spans="1:13" x14ac:dyDescent="0.2">
      <c r="A90" t="s">
        <v>173</v>
      </c>
      <c r="B90">
        <v>-18.100000000000001</v>
      </c>
      <c r="C90">
        <v>-17</v>
      </c>
      <c r="D90">
        <v>-16</v>
      </c>
      <c r="E90">
        <v>-15.6</v>
      </c>
      <c r="F90">
        <v>-15</v>
      </c>
      <c r="G90">
        <v>-15</v>
      </c>
      <c r="H90">
        <v>-14.8</v>
      </c>
      <c r="I90">
        <v>-14.5</v>
      </c>
      <c r="J90">
        <v>-14.1</v>
      </c>
      <c r="K90">
        <v>-13.8</v>
      </c>
      <c r="L90">
        <v>-13.6</v>
      </c>
      <c r="M90">
        <v>-13.1</v>
      </c>
    </row>
    <row r="91" spans="1:13" x14ac:dyDescent="0.2">
      <c r="A91" t="s">
        <v>174</v>
      </c>
      <c r="B91">
        <v>-18.899999999999999</v>
      </c>
      <c r="C91">
        <v>-17.7</v>
      </c>
      <c r="D91">
        <v>-17</v>
      </c>
      <c r="E91">
        <v>-16.600000000000001</v>
      </c>
      <c r="F91">
        <v>-16</v>
      </c>
      <c r="G91">
        <v>-15.8</v>
      </c>
      <c r="H91">
        <v>-15.2</v>
      </c>
      <c r="I91">
        <v>-15.1</v>
      </c>
      <c r="J91">
        <v>-14.9</v>
      </c>
      <c r="K91">
        <v>-14.4</v>
      </c>
      <c r="L91">
        <v>-14.3</v>
      </c>
      <c r="M91">
        <v>-14</v>
      </c>
    </row>
    <row r="92" spans="1:13" x14ac:dyDescent="0.2">
      <c r="A92" t="s">
        <v>175</v>
      </c>
      <c r="B92">
        <v>-10.8</v>
      </c>
      <c r="C92">
        <v>-9.8000000000000007</v>
      </c>
      <c r="D92">
        <v>-9</v>
      </c>
      <c r="E92">
        <v>-8.4</v>
      </c>
      <c r="F92">
        <v>-8.3000000000000007</v>
      </c>
      <c r="G92">
        <v>-8.3000000000000007</v>
      </c>
      <c r="H92">
        <v>-8.1999999999999993</v>
      </c>
      <c r="I92">
        <v>-8</v>
      </c>
      <c r="J92">
        <v>-7.7</v>
      </c>
      <c r="K92">
        <v>-7.7</v>
      </c>
      <c r="L92">
        <v>-7.6</v>
      </c>
      <c r="M92">
        <v>-7.4</v>
      </c>
    </row>
    <row r="93" spans="1:13" x14ac:dyDescent="0.2">
      <c r="A93" t="s">
        <v>176</v>
      </c>
      <c r="B93">
        <v>-8.1999999999999993</v>
      </c>
      <c r="C93">
        <v>-7.9</v>
      </c>
      <c r="D93">
        <v>-7.2</v>
      </c>
      <c r="E93">
        <v>-6.8</v>
      </c>
      <c r="F93">
        <v>-6.5</v>
      </c>
      <c r="G93">
        <v>-6.5</v>
      </c>
      <c r="H93">
        <v>-6.4</v>
      </c>
      <c r="I93">
        <v>-6.2</v>
      </c>
      <c r="J93">
        <v>-6.1</v>
      </c>
      <c r="K93">
        <v>-6</v>
      </c>
      <c r="L93">
        <v>-5.9</v>
      </c>
      <c r="M93">
        <v>-5.8</v>
      </c>
    </row>
    <row r="94" spans="1:13" x14ac:dyDescent="0.2">
      <c r="A94" t="s">
        <v>177</v>
      </c>
      <c r="B94">
        <v>-13.9</v>
      </c>
      <c r="C94">
        <v>-12.6</v>
      </c>
      <c r="D94">
        <v>-11.8</v>
      </c>
      <c r="E94">
        <v>-11.2</v>
      </c>
      <c r="F94">
        <v>-10.7</v>
      </c>
      <c r="G94">
        <v>-10.7</v>
      </c>
      <c r="H94">
        <v>-10.199999999999999</v>
      </c>
      <c r="I94">
        <v>-9.9</v>
      </c>
      <c r="J94">
        <v>-9.9</v>
      </c>
      <c r="K94">
        <v>-9.5</v>
      </c>
      <c r="L94">
        <v>-9.3000000000000007</v>
      </c>
      <c r="M94">
        <v>-9</v>
      </c>
    </row>
    <row r="95" spans="1:13" x14ac:dyDescent="0.2">
      <c r="A95" t="s">
        <v>178</v>
      </c>
      <c r="B95">
        <v>-10.1</v>
      </c>
      <c r="C95">
        <v>-9.3000000000000007</v>
      </c>
      <c r="D95">
        <v>-8.6</v>
      </c>
      <c r="E95">
        <v>-8.1</v>
      </c>
      <c r="F95">
        <v>-7.9</v>
      </c>
      <c r="G95">
        <v>-7.8</v>
      </c>
      <c r="H95">
        <v>-7.7</v>
      </c>
      <c r="I95">
        <v>-7.6</v>
      </c>
      <c r="J95">
        <v>-7.5</v>
      </c>
      <c r="K95">
        <v>-7.4</v>
      </c>
      <c r="L95">
        <v>-7.2</v>
      </c>
      <c r="M95">
        <v>-7.1</v>
      </c>
    </row>
    <row r="96" spans="1:13" x14ac:dyDescent="0.2">
      <c r="A96" t="s">
        <v>179</v>
      </c>
      <c r="B96">
        <v>-10.1</v>
      </c>
      <c r="C96">
        <v>-9.3000000000000007</v>
      </c>
      <c r="D96">
        <v>-8.6</v>
      </c>
      <c r="E96">
        <v>-8</v>
      </c>
      <c r="F96">
        <v>-7.8</v>
      </c>
      <c r="G96">
        <v>-7.7</v>
      </c>
      <c r="H96">
        <v>-7.6</v>
      </c>
      <c r="I96">
        <v>-7.5</v>
      </c>
      <c r="J96">
        <v>-7.4</v>
      </c>
      <c r="K96">
        <v>-7.4</v>
      </c>
      <c r="L96">
        <v>-7.2</v>
      </c>
      <c r="M96">
        <v>-7.1</v>
      </c>
    </row>
    <row r="97" spans="1:13" x14ac:dyDescent="0.2">
      <c r="A97" t="s">
        <v>453</v>
      </c>
      <c r="B97">
        <v>-14.7</v>
      </c>
      <c r="C97">
        <v>-13.8</v>
      </c>
      <c r="D97">
        <v>-13.2</v>
      </c>
      <c r="E97">
        <v>-12.5</v>
      </c>
      <c r="F97">
        <v>-12.1</v>
      </c>
      <c r="G97">
        <v>-11.6</v>
      </c>
      <c r="H97">
        <v>-11.5</v>
      </c>
      <c r="I97">
        <v>-11.2</v>
      </c>
      <c r="J97">
        <v>-11</v>
      </c>
      <c r="K97">
        <v>-10.7</v>
      </c>
      <c r="L97">
        <v>-10.5</v>
      </c>
      <c r="M97">
        <v>-10.199999999999999</v>
      </c>
    </row>
    <row r="98" spans="1:13" x14ac:dyDescent="0.2">
      <c r="A98" t="s">
        <v>180</v>
      </c>
      <c r="B98">
        <v>-33.5</v>
      </c>
      <c r="C98">
        <v>-32.5</v>
      </c>
      <c r="D98">
        <v>-31.5</v>
      </c>
      <c r="E98">
        <v>-30.4</v>
      </c>
      <c r="F98">
        <v>-29.4</v>
      </c>
      <c r="G98">
        <v>-28.7</v>
      </c>
      <c r="H98">
        <v>-28</v>
      </c>
      <c r="I98">
        <v>-27.8</v>
      </c>
      <c r="J98">
        <v>-27.2</v>
      </c>
      <c r="K98">
        <v>-27</v>
      </c>
      <c r="L98">
        <v>-26.8</v>
      </c>
      <c r="M98">
        <v>-26.3</v>
      </c>
    </row>
    <row r="99" spans="1:13" x14ac:dyDescent="0.2">
      <c r="A99" t="s">
        <v>181</v>
      </c>
      <c r="B99">
        <v>-26.6</v>
      </c>
      <c r="C99">
        <v>-25.3</v>
      </c>
      <c r="D99">
        <v>-24.5</v>
      </c>
      <c r="E99">
        <v>-23.9</v>
      </c>
      <c r="F99">
        <v>-23.1</v>
      </c>
      <c r="G99">
        <v>-22.3</v>
      </c>
      <c r="H99">
        <v>-21.6</v>
      </c>
      <c r="I99">
        <v>-20.9</v>
      </c>
      <c r="J99">
        <v>-20.399999999999999</v>
      </c>
      <c r="K99">
        <v>-20.399999999999999</v>
      </c>
      <c r="L99">
        <v>-20.399999999999999</v>
      </c>
      <c r="M99">
        <v>-20.100000000000001</v>
      </c>
    </row>
    <row r="100" spans="1:13" x14ac:dyDescent="0.2">
      <c r="A100" t="s">
        <v>182</v>
      </c>
      <c r="B100">
        <v>-13.6</v>
      </c>
      <c r="C100">
        <v>-12.6</v>
      </c>
      <c r="D100">
        <v>-11.8</v>
      </c>
      <c r="E100">
        <v>-11.1</v>
      </c>
      <c r="F100">
        <v>-10.8</v>
      </c>
      <c r="G100">
        <v>-10.5</v>
      </c>
      <c r="H100">
        <v>-10.4</v>
      </c>
      <c r="I100">
        <v>-9.9</v>
      </c>
      <c r="J100">
        <v>-9.6999999999999993</v>
      </c>
      <c r="K100">
        <v>-9.4</v>
      </c>
      <c r="L100">
        <v>-9.3000000000000007</v>
      </c>
      <c r="M100">
        <v>-9</v>
      </c>
    </row>
    <row r="101" spans="1:13" x14ac:dyDescent="0.2">
      <c r="A101" t="s">
        <v>183</v>
      </c>
      <c r="B101">
        <v>-26.2</v>
      </c>
      <c r="C101">
        <v>-25</v>
      </c>
      <c r="D101">
        <v>-24</v>
      </c>
      <c r="E101">
        <v>-23.5</v>
      </c>
      <c r="F101">
        <v>-22.7</v>
      </c>
      <c r="G101">
        <v>-22.5</v>
      </c>
      <c r="H101">
        <v>-22.2</v>
      </c>
      <c r="I101">
        <v>-22</v>
      </c>
      <c r="J101">
        <v>-21.7</v>
      </c>
      <c r="K101">
        <v>-21.4</v>
      </c>
      <c r="L101">
        <v>-21.1</v>
      </c>
      <c r="M101">
        <v>-20.9</v>
      </c>
    </row>
    <row r="102" spans="1:13" x14ac:dyDescent="0.2">
      <c r="A102" t="s">
        <v>184</v>
      </c>
      <c r="B102">
        <v>-11</v>
      </c>
      <c r="C102">
        <v>-10</v>
      </c>
      <c r="D102">
        <v>-9.3000000000000007</v>
      </c>
      <c r="E102">
        <v>-8.6</v>
      </c>
      <c r="F102">
        <v>-8.3000000000000007</v>
      </c>
      <c r="G102">
        <v>-8</v>
      </c>
      <c r="H102">
        <v>-8</v>
      </c>
      <c r="I102">
        <v>-7.8</v>
      </c>
      <c r="J102">
        <v>-7.6</v>
      </c>
      <c r="K102">
        <v>-7.4</v>
      </c>
      <c r="L102">
        <v>-7.3</v>
      </c>
      <c r="M102">
        <v>-7.2</v>
      </c>
    </row>
    <row r="103" spans="1:13" x14ac:dyDescent="0.2">
      <c r="A103" t="s">
        <v>185</v>
      </c>
      <c r="B103">
        <v>-32.6</v>
      </c>
      <c r="C103">
        <v>-31.8</v>
      </c>
      <c r="D103">
        <v>-31</v>
      </c>
      <c r="E103">
        <v>-29.9</v>
      </c>
      <c r="F103">
        <v>-29.2</v>
      </c>
      <c r="G103">
        <v>-28.3</v>
      </c>
      <c r="H103">
        <v>-27.7</v>
      </c>
      <c r="I103">
        <v>-27.3</v>
      </c>
      <c r="J103">
        <v>-26.7</v>
      </c>
      <c r="K103">
        <v>-26.4</v>
      </c>
      <c r="L103">
        <v>-25.7</v>
      </c>
      <c r="M103">
        <v>-25.4</v>
      </c>
    </row>
    <row r="104" spans="1:13" x14ac:dyDescent="0.2">
      <c r="A104" t="s">
        <v>186</v>
      </c>
      <c r="B104">
        <v>-13.2</v>
      </c>
      <c r="C104">
        <v>-12.2</v>
      </c>
      <c r="D104">
        <v>-11.3</v>
      </c>
      <c r="E104">
        <v>-10.9</v>
      </c>
      <c r="F104">
        <v>-10.5</v>
      </c>
      <c r="G104">
        <v>-10</v>
      </c>
      <c r="H104">
        <v>-9.6</v>
      </c>
      <c r="I104">
        <v>-9.3000000000000007</v>
      </c>
      <c r="J104">
        <v>-9.1</v>
      </c>
      <c r="K104">
        <v>-8.9</v>
      </c>
      <c r="L104">
        <v>-8.6</v>
      </c>
      <c r="M104">
        <v>-8.5</v>
      </c>
    </row>
    <row r="105" spans="1:13" x14ac:dyDescent="0.2">
      <c r="A105" t="s">
        <v>187</v>
      </c>
      <c r="B105">
        <v>-9.1999999999999993</v>
      </c>
      <c r="C105">
        <v>-8.6</v>
      </c>
      <c r="D105">
        <v>-7.8</v>
      </c>
      <c r="E105">
        <v>-7.5</v>
      </c>
      <c r="F105">
        <v>-7.3</v>
      </c>
      <c r="G105">
        <v>-7.2</v>
      </c>
      <c r="H105">
        <v>-6.9</v>
      </c>
      <c r="I105">
        <v>-6.8</v>
      </c>
      <c r="J105">
        <v>-6.5</v>
      </c>
      <c r="K105">
        <v>-6.3</v>
      </c>
      <c r="L105">
        <v>-6.2</v>
      </c>
      <c r="M105">
        <v>-6.1</v>
      </c>
    </row>
    <row r="106" spans="1:13" x14ac:dyDescent="0.2">
      <c r="A106" t="s">
        <v>188</v>
      </c>
      <c r="B106">
        <v>-16.100000000000001</v>
      </c>
      <c r="C106">
        <v>-15.3</v>
      </c>
      <c r="D106">
        <v>-14.1</v>
      </c>
      <c r="E106">
        <v>-13.9</v>
      </c>
      <c r="F106">
        <v>-13.7</v>
      </c>
      <c r="G106">
        <v>-13.2</v>
      </c>
      <c r="H106">
        <v>-13</v>
      </c>
      <c r="I106">
        <v>-12.3</v>
      </c>
      <c r="J106">
        <v>-12.3</v>
      </c>
      <c r="K106">
        <v>-12.3</v>
      </c>
      <c r="L106">
        <v>-12.1</v>
      </c>
      <c r="M106">
        <v>-11.6</v>
      </c>
    </row>
    <row r="107" spans="1:13" x14ac:dyDescent="0.2">
      <c r="A107" t="s">
        <v>189</v>
      </c>
      <c r="B107">
        <v>-8.3000000000000007</v>
      </c>
      <c r="C107">
        <v>-7.6</v>
      </c>
      <c r="D107">
        <v>-7</v>
      </c>
      <c r="E107">
        <v>-6.5</v>
      </c>
      <c r="F107">
        <v>-6.4</v>
      </c>
      <c r="G107">
        <v>-6.4</v>
      </c>
      <c r="H107">
        <v>-6.2</v>
      </c>
      <c r="I107">
        <v>-5.9</v>
      </c>
      <c r="J107">
        <v>-5.7</v>
      </c>
      <c r="K107">
        <v>-5.5</v>
      </c>
      <c r="L107">
        <v>-5.4</v>
      </c>
      <c r="M107">
        <v>-5.2</v>
      </c>
    </row>
    <row r="108" spans="1:13" x14ac:dyDescent="0.2">
      <c r="A108" t="s">
        <v>190</v>
      </c>
      <c r="B108">
        <v>-16.5</v>
      </c>
      <c r="C108">
        <v>-15.3</v>
      </c>
      <c r="D108">
        <v>-14.9</v>
      </c>
      <c r="E108">
        <v>-14.6</v>
      </c>
      <c r="F108">
        <v>-14.2</v>
      </c>
      <c r="G108">
        <v>-13.6</v>
      </c>
      <c r="H108">
        <v>-13.6</v>
      </c>
      <c r="I108">
        <v>-13.3</v>
      </c>
      <c r="J108">
        <v>-13</v>
      </c>
      <c r="K108">
        <v>-12.8</v>
      </c>
      <c r="L108">
        <v>-12.7</v>
      </c>
      <c r="M108">
        <v>-12.1</v>
      </c>
    </row>
    <row r="109" spans="1:13" x14ac:dyDescent="0.2">
      <c r="A109" t="s">
        <v>191</v>
      </c>
      <c r="B109">
        <v>-16.100000000000001</v>
      </c>
      <c r="C109">
        <v>-14.6</v>
      </c>
      <c r="D109">
        <v>-14</v>
      </c>
      <c r="E109">
        <v>-13.2</v>
      </c>
      <c r="F109">
        <v>-12.7</v>
      </c>
      <c r="G109">
        <v>-12.3</v>
      </c>
      <c r="H109">
        <v>-11.9</v>
      </c>
      <c r="I109">
        <v>-11.5</v>
      </c>
      <c r="J109">
        <v>-11.2</v>
      </c>
      <c r="K109">
        <v>-11.2</v>
      </c>
      <c r="L109">
        <v>-10.9</v>
      </c>
      <c r="M109">
        <v>-10.6</v>
      </c>
    </row>
    <row r="110" spans="1:13" x14ac:dyDescent="0.2">
      <c r="A110" t="s">
        <v>192</v>
      </c>
      <c r="B110">
        <v>-17.3</v>
      </c>
      <c r="C110">
        <v>-16.2</v>
      </c>
      <c r="D110">
        <v>-15.6</v>
      </c>
      <c r="E110">
        <v>-15.4</v>
      </c>
      <c r="F110">
        <v>-15</v>
      </c>
      <c r="G110">
        <v>-14.1</v>
      </c>
      <c r="H110">
        <v>-14.1</v>
      </c>
      <c r="I110">
        <v>-14.1</v>
      </c>
      <c r="J110">
        <v>-13.9</v>
      </c>
      <c r="K110">
        <v>-13.5</v>
      </c>
      <c r="L110">
        <v>-13.5</v>
      </c>
      <c r="M110">
        <v>-12.9</v>
      </c>
    </row>
    <row r="111" spans="1:13" x14ac:dyDescent="0.2">
      <c r="A111" t="s">
        <v>193</v>
      </c>
      <c r="B111">
        <v>-11.4</v>
      </c>
      <c r="C111">
        <v>-10.8</v>
      </c>
      <c r="D111">
        <v>-9.9</v>
      </c>
      <c r="E111">
        <v>-9.6</v>
      </c>
      <c r="F111">
        <v>-9.3000000000000007</v>
      </c>
      <c r="G111">
        <v>-8.9</v>
      </c>
      <c r="H111">
        <v>-8.8000000000000007</v>
      </c>
      <c r="I111">
        <v>-8.5</v>
      </c>
      <c r="J111">
        <v>-8.4</v>
      </c>
      <c r="K111">
        <v>-8.1999999999999993</v>
      </c>
      <c r="L111">
        <v>-8.1</v>
      </c>
      <c r="M111">
        <v>-7.8</v>
      </c>
    </row>
    <row r="112" spans="1:13" x14ac:dyDescent="0.2">
      <c r="A112" t="s">
        <v>194</v>
      </c>
      <c r="B112">
        <v>-29.4</v>
      </c>
      <c r="C112">
        <v>-28.6</v>
      </c>
      <c r="D112">
        <v>-27.8</v>
      </c>
      <c r="E112">
        <v>-26.8</v>
      </c>
      <c r="F112">
        <v>-26.3</v>
      </c>
      <c r="G112">
        <v>-25.7</v>
      </c>
      <c r="H112">
        <v>-25.1</v>
      </c>
      <c r="I112">
        <v>-24.5</v>
      </c>
      <c r="J112">
        <v>-23.9</v>
      </c>
      <c r="K112">
        <v>-23.6</v>
      </c>
      <c r="L112">
        <v>-23.3</v>
      </c>
      <c r="M112">
        <v>-22.8</v>
      </c>
    </row>
    <row r="113" spans="1:13" x14ac:dyDescent="0.2">
      <c r="A113" t="s">
        <v>195</v>
      </c>
      <c r="B113">
        <v>-15</v>
      </c>
      <c r="C113">
        <v>-13.8</v>
      </c>
      <c r="D113">
        <v>-12.7</v>
      </c>
      <c r="E113">
        <v>-12.3</v>
      </c>
      <c r="F113">
        <v>-11.8</v>
      </c>
      <c r="G113">
        <v>-11.5</v>
      </c>
      <c r="H113">
        <v>-11.1</v>
      </c>
      <c r="I113">
        <v>-10.8</v>
      </c>
      <c r="J113">
        <v>-10.7</v>
      </c>
      <c r="K113">
        <v>-10.4</v>
      </c>
      <c r="L113">
        <v>-10.199999999999999</v>
      </c>
      <c r="M113">
        <v>-9.9</v>
      </c>
    </row>
    <row r="114" spans="1:13" x14ac:dyDescent="0.2">
      <c r="A114" t="s">
        <v>196</v>
      </c>
      <c r="B114">
        <v>-10.1</v>
      </c>
      <c r="C114">
        <v>-9.4</v>
      </c>
      <c r="D114">
        <v>-8.6</v>
      </c>
      <c r="E114">
        <v>-8.1</v>
      </c>
      <c r="F114">
        <v>-7.9</v>
      </c>
      <c r="G114">
        <v>-7.8</v>
      </c>
      <c r="H114">
        <v>-7.7</v>
      </c>
      <c r="I114">
        <v>-7.5</v>
      </c>
      <c r="J114">
        <v>-7.4</v>
      </c>
      <c r="K114">
        <v>-7.2</v>
      </c>
      <c r="L114">
        <v>-7.2</v>
      </c>
      <c r="M114">
        <v>-7</v>
      </c>
    </row>
    <row r="115" spans="1:13" x14ac:dyDescent="0.2">
      <c r="A115" t="s">
        <v>197</v>
      </c>
      <c r="B115">
        <v>-15.9</v>
      </c>
      <c r="C115">
        <v>-14.7</v>
      </c>
      <c r="D115">
        <v>-14</v>
      </c>
      <c r="E115">
        <v>-13.7</v>
      </c>
      <c r="F115">
        <v>-13.3</v>
      </c>
      <c r="G115">
        <v>-12.7</v>
      </c>
      <c r="H115">
        <v>-12.7</v>
      </c>
      <c r="I115">
        <v>-12.3</v>
      </c>
      <c r="J115">
        <v>-12.1</v>
      </c>
      <c r="K115">
        <v>-11.7</v>
      </c>
      <c r="L115">
        <v>-11.5</v>
      </c>
      <c r="M115">
        <v>-11.2</v>
      </c>
    </row>
    <row r="116" spans="1:13" x14ac:dyDescent="0.2">
      <c r="A116" t="s">
        <v>198</v>
      </c>
      <c r="B116">
        <v>-16.899999999999999</v>
      </c>
      <c r="C116">
        <v>-15.7</v>
      </c>
      <c r="D116">
        <v>-14.8</v>
      </c>
      <c r="E116">
        <v>-14.5</v>
      </c>
      <c r="F116">
        <v>-14</v>
      </c>
      <c r="G116">
        <v>-13.6</v>
      </c>
      <c r="H116">
        <v>-13.5</v>
      </c>
      <c r="I116">
        <v>-13.3</v>
      </c>
      <c r="J116">
        <v>-12.8</v>
      </c>
      <c r="K116">
        <v>-12.6</v>
      </c>
      <c r="L116">
        <v>-12.3</v>
      </c>
      <c r="M116">
        <v>-12.2</v>
      </c>
    </row>
    <row r="117" spans="1:13" x14ac:dyDescent="0.2">
      <c r="A117" t="s">
        <v>199</v>
      </c>
      <c r="B117">
        <v>-21.5</v>
      </c>
      <c r="C117">
        <v>-20.5</v>
      </c>
      <c r="D117">
        <v>-19.8</v>
      </c>
      <c r="E117">
        <v>-19.2</v>
      </c>
      <c r="F117">
        <v>-18.600000000000001</v>
      </c>
      <c r="G117">
        <v>-18.399999999999999</v>
      </c>
      <c r="H117">
        <v>-17.899999999999999</v>
      </c>
      <c r="I117">
        <v>-17.2</v>
      </c>
      <c r="J117">
        <v>-16.899999999999999</v>
      </c>
      <c r="K117">
        <v>-16.7</v>
      </c>
      <c r="L117">
        <v>-16.600000000000001</v>
      </c>
      <c r="M117">
        <v>-16.399999999999999</v>
      </c>
    </row>
    <row r="118" spans="1:13" x14ac:dyDescent="0.2">
      <c r="A118" t="s">
        <v>200</v>
      </c>
      <c r="B118">
        <v>-9.8000000000000007</v>
      </c>
      <c r="C118">
        <v>-8.9</v>
      </c>
      <c r="D118">
        <v>-8.1999999999999993</v>
      </c>
      <c r="E118">
        <v>-7.7</v>
      </c>
      <c r="F118">
        <v>-7.5</v>
      </c>
      <c r="G118">
        <v>-7.4</v>
      </c>
      <c r="H118">
        <v>-7.3</v>
      </c>
      <c r="I118">
        <v>-7.2</v>
      </c>
      <c r="J118">
        <v>-6.9</v>
      </c>
      <c r="K118">
        <v>-6.8</v>
      </c>
      <c r="L118">
        <v>-6.7</v>
      </c>
      <c r="M118">
        <v>-6.6</v>
      </c>
    </row>
    <row r="119" spans="1:13" x14ac:dyDescent="0.2">
      <c r="A119" t="s">
        <v>201</v>
      </c>
      <c r="B119">
        <v>-16</v>
      </c>
      <c r="C119">
        <v>-15.5</v>
      </c>
      <c r="D119">
        <v>-14.4</v>
      </c>
      <c r="E119">
        <v>-14</v>
      </c>
      <c r="F119">
        <v>-13.6</v>
      </c>
      <c r="G119">
        <v>-13.3</v>
      </c>
      <c r="H119">
        <v>-13.3</v>
      </c>
      <c r="I119">
        <v>-12.6</v>
      </c>
      <c r="J119">
        <v>-12.6</v>
      </c>
      <c r="K119">
        <v>-12.4</v>
      </c>
      <c r="L119">
        <v>-12</v>
      </c>
      <c r="M119">
        <v>-11.8</v>
      </c>
    </row>
    <row r="120" spans="1:13" x14ac:dyDescent="0.2">
      <c r="A120" t="s">
        <v>202</v>
      </c>
      <c r="B120">
        <v>-15.8</v>
      </c>
      <c r="C120">
        <v>-14.5</v>
      </c>
      <c r="D120">
        <v>-13.6</v>
      </c>
      <c r="E120">
        <v>-13</v>
      </c>
      <c r="F120">
        <v>-12.5</v>
      </c>
      <c r="G120">
        <v>-12.2</v>
      </c>
      <c r="H120">
        <v>-12</v>
      </c>
      <c r="I120">
        <v>-11.5</v>
      </c>
      <c r="J120">
        <v>-11.2</v>
      </c>
      <c r="K120">
        <v>-10.9</v>
      </c>
      <c r="L120">
        <v>-10.9</v>
      </c>
      <c r="M120">
        <v>-10.5</v>
      </c>
    </row>
    <row r="121" spans="1:13" x14ac:dyDescent="0.2">
      <c r="A121" t="s">
        <v>203</v>
      </c>
      <c r="B121">
        <v>-9.4</v>
      </c>
      <c r="C121">
        <v>-8.9</v>
      </c>
      <c r="D121">
        <v>-8.1</v>
      </c>
      <c r="E121">
        <v>-8</v>
      </c>
      <c r="F121">
        <v>-7.5</v>
      </c>
      <c r="G121">
        <v>-7.4</v>
      </c>
      <c r="H121">
        <v>-7.3</v>
      </c>
      <c r="I121">
        <v>-7</v>
      </c>
      <c r="J121">
        <v>-6.9</v>
      </c>
      <c r="K121">
        <v>-6.8</v>
      </c>
      <c r="L121">
        <v>-6.6</v>
      </c>
      <c r="M121">
        <v>-6.4</v>
      </c>
    </row>
    <row r="122" spans="1:13" x14ac:dyDescent="0.2">
      <c r="A122" t="s">
        <v>454</v>
      </c>
      <c r="B122">
        <v>-9.6999999999999993</v>
      </c>
      <c r="C122">
        <v>-8.9</v>
      </c>
      <c r="D122">
        <v>-8.5</v>
      </c>
      <c r="E122">
        <v>-8.1999999999999993</v>
      </c>
      <c r="F122">
        <v>-7.9</v>
      </c>
      <c r="G122">
        <v>-7.7</v>
      </c>
      <c r="H122">
        <v>-7.5</v>
      </c>
      <c r="I122">
        <v>-7</v>
      </c>
      <c r="J122">
        <v>-6.7</v>
      </c>
      <c r="K122">
        <v>-6.6</v>
      </c>
      <c r="L122">
        <v>-6.6</v>
      </c>
      <c r="M122">
        <v>-6.5</v>
      </c>
    </row>
    <row r="123" spans="1:13" x14ac:dyDescent="0.2">
      <c r="A123" t="s">
        <v>204</v>
      </c>
      <c r="B123">
        <v>-16.7</v>
      </c>
      <c r="C123">
        <v>-15.5</v>
      </c>
      <c r="D123">
        <v>-14.8</v>
      </c>
      <c r="E123">
        <v>-14.1</v>
      </c>
      <c r="F123">
        <v>-13.6</v>
      </c>
      <c r="G123">
        <v>-13.2</v>
      </c>
      <c r="H123">
        <v>-12.9</v>
      </c>
      <c r="I123">
        <v>-12.4</v>
      </c>
      <c r="J123">
        <v>-12.2</v>
      </c>
      <c r="K123">
        <v>-12.1</v>
      </c>
      <c r="L123">
        <v>-11.6</v>
      </c>
      <c r="M123">
        <v>-11.6</v>
      </c>
    </row>
    <row r="124" spans="1:13" x14ac:dyDescent="0.2">
      <c r="A124" t="s">
        <v>205</v>
      </c>
      <c r="B124">
        <v>-10.9</v>
      </c>
      <c r="C124">
        <v>-10.1</v>
      </c>
      <c r="D124">
        <v>-9.6999999999999993</v>
      </c>
      <c r="E124">
        <v>-9.3000000000000007</v>
      </c>
      <c r="F124">
        <v>-8.8000000000000007</v>
      </c>
      <c r="G124">
        <v>-8.6</v>
      </c>
      <c r="H124">
        <v>-8.1999999999999993</v>
      </c>
      <c r="I124">
        <v>-7.9</v>
      </c>
      <c r="J124">
        <v>-7.7</v>
      </c>
      <c r="K124">
        <v>-7.5</v>
      </c>
      <c r="L124">
        <v>-7.4</v>
      </c>
      <c r="M124">
        <v>-7.2</v>
      </c>
    </row>
    <row r="125" spans="1:13" x14ac:dyDescent="0.2">
      <c r="A125" t="s">
        <v>206</v>
      </c>
      <c r="B125">
        <v>-30.4</v>
      </c>
      <c r="C125">
        <v>-29.2</v>
      </c>
      <c r="D125">
        <v>-28.4</v>
      </c>
      <c r="E125">
        <v>-27.7</v>
      </c>
      <c r="F125">
        <v>-26.9</v>
      </c>
      <c r="G125">
        <v>-26.1</v>
      </c>
      <c r="H125">
        <v>-25.5</v>
      </c>
      <c r="I125">
        <v>-25</v>
      </c>
      <c r="J125">
        <v>-24.7</v>
      </c>
      <c r="K125">
        <v>-24.7</v>
      </c>
      <c r="L125">
        <v>-24.3</v>
      </c>
      <c r="M125">
        <v>-23.7</v>
      </c>
    </row>
    <row r="126" spans="1:13" x14ac:dyDescent="0.2">
      <c r="A126" t="s">
        <v>207</v>
      </c>
      <c r="B126">
        <v>-8.5</v>
      </c>
      <c r="C126">
        <v>-7.9</v>
      </c>
      <c r="D126">
        <v>-7.1</v>
      </c>
      <c r="E126">
        <v>-6.9</v>
      </c>
      <c r="F126">
        <v>-6.6</v>
      </c>
      <c r="G126">
        <v>-6.5</v>
      </c>
      <c r="H126">
        <v>-6.4</v>
      </c>
      <c r="I126">
        <v>-6.2</v>
      </c>
      <c r="J126">
        <v>-6.1</v>
      </c>
      <c r="K126">
        <v>-6.1</v>
      </c>
      <c r="L126">
        <v>-6</v>
      </c>
      <c r="M126">
        <v>-5.9</v>
      </c>
    </row>
    <row r="127" spans="1:13" x14ac:dyDescent="0.2">
      <c r="A127" t="s">
        <v>208</v>
      </c>
      <c r="B127">
        <v>-16.8</v>
      </c>
      <c r="C127">
        <v>-15.6</v>
      </c>
      <c r="D127">
        <v>-14.9</v>
      </c>
      <c r="E127">
        <v>-14.1</v>
      </c>
      <c r="F127">
        <v>-13.7</v>
      </c>
      <c r="G127">
        <v>-13.4</v>
      </c>
      <c r="H127">
        <v>-12.9</v>
      </c>
      <c r="I127">
        <v>-12.7</v>
      </c>
      <c r="J127">
        <v>-12.3</v>
      </c>
      <c r="K127">
        <v>-12.2</v>
      </c>
      <c r="L127">
        <v>-11.9</v>
      </c>
      <c r="M127">
        <v>-11.9</v>
      </c>
    </row>
    <row r="128" spans="1:13" x14ac:dyDescent="0.2">
      <c r="A128" t="s">
        <v>209</v>
      </c>
      <c r="B128">
        <v>-10.199999999999999</v>
      </c>
      <c r="C128">
        <v>-9.6</v>
      </c>
      <c r="D128">
        <v>-8.8000000000000007</v>
      </c>
      <c r="E128">
        <v>-8.4</v>
      </c>
      <c r="F128">
        <v>-8.1999999999999993</v>
      </c>
      <c r="G128">
        <v>-8.1</v>
      </c>
      <c r="H128">
        <v>-7.9</v>
      </c>
      <c r="I128">
        <v>-7.7</v>
      </c>
      <c r="J128">
        <v>-7.6</v>
      </c>
      <c r="K128">
        <v>-7.5</v>
      </c>
      <c r="L128">
        <v>-7.4</v>
      </c>
      <c r="M128">
        <v>-7.2</v>
      </c>
    </row>
    <row r="129" spans="1:13" x14ac:dyDescent="0.2">
      <c r="A129" t="s">
        <v>210</v>
      </c>
      <c r="B129">
        <v>-8.3000000000000007</v>
      </c>
      <c r="C129">
        <v>-7.7</v>
      </c>
      <c r="D129">
        <v>-7</v>
      </c>
      <c r="E129">
        <v>-6.6</v>
      </c>
      <c r="F129">
        <v>-6.5</v>
      </c>
      <c r="G129">
        <v>-6.4</v>
      </c>
      <c r="H129">
        <v>-6.3</v>
      </c>
      <c r="I129">
        <v>-6.1</v>
      </c>
      <c r="J129">
        <v>-6</v>
      </c>
      <c r="K129">
        <v>-5.9</v>
      </c>
      <c r="L129">
        <v>-5.7</v>
      </c>
      <c r="M129">
        <v>-5.7</v>
      </c>
    </row>
    <row r="130" spans="1:13" x14ac:dyDescent="0.2">
      <c r="A130" t="s">
        <v>211</v>
      </c>
      <c r="B130">
        <v>-15</v>
      </c>
      <c r="C130">
        <v>-13.9</v>
      </c>
      <c r="D130">
        <v>-13.2</v>
      </c>
      <c r="E130">
        <v>-12.5</v>
      </c>
      <c r="F130">
        <v>-12.1</v>
      </c>
      <c r="G130">
        <v>-11.7</v>
      </c>
      <c r="H130">
        <v>-11.5</v>
      </c>
      <c r="I130">
        <v>-11.1</v>
      </c>
      <c r="J130">
        <v>-10.8</v>
      </c>
      <c r="K130">
        <v>-10.7</v>
      </c>
      <c r="L130">
        <v>-10.4</v>
      </c>
      <c r="M130">
        <v>-10.1</v>
      </c>
    </row>
    <row r="131" spans="1:13" x14ac:dyDescent="0.2">
      <c r="A131" t="s">
        <v>212</v>
      </c>
      <c r="B131">
        <v>-19.600000000000001</v>
      </c>
      <c r="C131">
        <v>-19</v>
      </c>
      <c r="D131">
        <v>-18.2</v>
      </c>
      <c r="E131">
        <v>-17.399999999999999</v>
      </c>
      <c r="F131">
        <v>-16.899999999999999</v>
      </c>
      <c r="G131">
        <v>-16.3</v>
      </c>
      <c r="H131">
        <v>-15.9</v>
      </c>
      <c r="I131">
        <v>-15.3</v>
      </c>
      <c r="J131">
        <v>-15</v>
      </c>
      <c r="K131">
        <v>-14.6</v>
      </c>
      <c r="L131">
        <v>-14.1</v>
      </c>
      <c r="M131">
        <v>-14</v>
      </c>
    </row>
    <row r="132" spans="1:13" x14ac:dyDescent="0.2">
      <c r="A132" t="s">
        <v>213</v>
      </c>
      <c r="B132">
        <v>-11.2</v>
      </c>
      <c r="C132">
        <v>-10.5</v>
      </c>
      <c r="D132">
        <v>-10.1</v>
      </c>
      <c r="E132">
        <v>-9.6999999999999993</v>
      </c>
      <c r="F132">
        <v>-9.1999999999999993</v>
      </c>
      <c r="G132">
        <v>-8.9</v>
      </c>
      <c r="H132">
        <v>-8.6999999999999993</v>
      </c>
      <c r="I132">
        <v>-8.5</v>
      </c>
      <c r="J132">
        <v>-8.1999999999999993</v>
      </c>
      <c r="K132">
        <v>-7.9</v>
      </c>
      <c r="L132">
        <v>-7.9</v>
      </c>
      <c r="M132">
        <v>-7.7</v>
      </c>
    </row>
    <row r="133" spans="1:13" x14ac:dyDescent="0.2">
      <c r="A133" t="s">
        <v>214</v>
      </c>
      <c r="B133">
        <v>-12.8</v>
      </c>
      <c r="C133">
        <v>-11.7</v>
      </c>
      <c r="D133">
        <v>-10.9</v>
      </c>
      <c r="E133">
        <v>-10.4</v>
      </c>
      <c r="F133">
        <v>-10.1</v>
      </c>
      <c r="G133">
        <v>-10.1</v>
      </c>
      <c r="H133">
        <v>-9.8000000000000007</v>
      </c>
      <c r="I133">
        <v>-9.4</v>
      </c>
      <c r="J133">
        <v>-9.3000000000000007</v>
      </c>
      <c r="K133">
        <v>-9.1</v>
      </c>
      <c r="L133">
        <v>-8.9</v>
      </c>
      <c r="M133">
        <v>-8.6999999999999993</v>
      </c>
    </row>
    <row r="134" spans="1:13" x14ac:dyDescent="0.2">
      <c r="A134" t="s">
        <v>215</v>
      </c>
      <c r="B134">
        <v>-13.1</v>
      </c>
      <c r="C134">
        <v>-12.7</v>
      </c>
      <c r="D134">
        <v>-12</v>
      </c>
      <c r="E134">
        <v>-11.6</v>
      </c>
      <c r="F134">
        <v>-11.3</v>
      </c>
      <c r="G134">
        <v>-10.7</v>
      </c>
      <c r="H134">
        <v>-10.6</v>
      </c>
      <c r="I134">
        <v>-10.3</v>
      </c>
      <c r="J134">
        <v>-10.199999999999999</v>
      </c>
      <c r="K134">
        <v>-9.9</v>
      </c>
      <c r="L134">
        <v>-9.8000000000000007</v>
      </c>
      <c r="M134">
        <v>-9.4</v>
      </c>
    </row>
    <row r="135" spans="1:13" x14ac:dyDescent="0.2">
      <c r="A135" t="s">
        <v>455</v>
      </c>
      <c r="B135">
        <v>-12.7</v>
      </c>
      <c r="C135">
        <v>-11.8</v>
      </c>
      <c r="D135">
        <v>-11.5</v>
      </c>
      <c r="E135">
        <v>-11</v>
      </c>
      <c r="F135">
        <v>-10.5</v>
      </c>
      <c r="G135">
        <v>-10.1</v>
      </c>
      <c r="H135">
        <v>-9.6999999999999993</v>
      </c>
      <c r="I135">
        <v>-9.4</v>
      </c>
      <c r="J135">
        <v>-9.3000000000000007</v>
      </c>
      <c r="K135">
        <v>-8.9</v>
      </c>
      <c r="L135">
        <v>-8.8000000000000007</v>
      </c>
      <c r="M135">
        <v>-8.6999999999999993</v>
      </c>
    </row>
    <row r="136" spans="1:13" x14ac:dyDescent="0.2">
      <c r="A136" t="s">
        <v>456</v>
      </c>
      <c r="B136">
        <v>-12.1</v>
      </c>
      <c r="C136">
        <v>-11.5</v>
      </c>
      <c r="D136">
        <v>-11</v>
      </c>
      <c r="E136">
        <v>-10.6</v>
      </c>
      <c r="F136">
        <v>-10.1</v>
      </c>
      <c r="G136">
        <v>-9.8000000000000007</v>
      </c>
      <c r="H136">
        <v>-9.5</v>
      </c>
      <c r="I136">
        <v>-9.1999999999999993</v>
      </c>
      <c r="J136">
        <v>-9</v>
      </c>
      <c r="K136">
        <v>-8.9</v>
      </c>
      <c r="L136">
        <v>-8.6999999999999993</v>
      </c>
      <c r="M136">
        <v>-8.6999999999999993</v>
      </c>
    </row>
    <row r="137" spans="1:13" x14ac:dyDescent="0.2">
      <c r="A137" t="s">
        <v>216</v>
      </c>
      <c r="B137">
        <v>-16.7</v>
      </c>
      <c r="C137">
        <v>-15.4</v>
      </c>
      <c r="D137">
        <v>-14.3</v>
      </c>
      <c r="E137">
        <v>-14.1</v>
      </c>
      <c r="F137">
        <v>-13.8</v>
      </c>
      <c r="G137">
        <v>-13.1</v>
      </c>
      <c r="H137">
        <v>-13.1</v>
      </c>
      <c r="I137">
        <v>-12.8</v>
      </c>
      <c r="J137">
        <v>-12.3</v>
      </c>
      <c r="K137">
        <v>-12.2</v>
      </c>
      <c r="L137">
        <v>-11.9</v>
      </c>
      <c r="M137">
        <v>-11.8</v>
      </c>
    </row>
    <row r="138" spans="1:13" x14ac:dyDescent="0.2">
      <c r="A138" t="s">
        <v>217</v>
      </c>
      <c r="B138">
        <v>-14.2</v>
      </c>
      <c r="C138">
        <v>-13</v>
      </c>
      <c r="D138">
        <v>-12.4</v>
      </c>
      <c r="E138">
        <v>-11.9</v>
      </c>
      <c r="F138">
        <v>-11.3</v>
      </c>
      <c r="G138">
        <v>-10.8</v>
      </c>
      <c r="H138">
        <v>-10.5</v>
      </c>
      <c r="I138">
        <v>-10.1</v>
      </c>
      <c r="J138">
        <v>-9.8000000000000007</v>
      </c>
      <c r="K138">
        <v>-9.5</v>
      </c>
      <c r="L138">
        <v>-9.1999999999999993</v>
      </c>
      <c r="M138">
        <v>-9.1</v>
      </c>
    </row>
    <row r="139" spans="1:13" x14ac:dyDescent="0.2">
      <c r="A139" t="s">
        <v>218</v>
      </c>
      <c r="B139">
        <v>-13</v>
      </c>
      <c r="C139">
        <v>-12.2</v>
      </c>
      <c r="D139">
        <v>-11.1</v>
      </c>
      <c r="E139">
        <v>-10.7</v>
      </c>
      <c r="F139">
        <v>-10.5</v>
      </c>
      <c r="G139">
        <v>-10.4</v>
      </c>
      <c r="H139">
        <v>-10</v>
      </c>
      <c r="I139">
        <v>-9.6999999999999993</v>
      </c>
      <c r="J139">
        <v>-9.5</v>
      </c>
      <c r="K139">
        <v>-9.4</v>
      </c>
      <c r="L139">
        <v>-9.1999999999999993</v>
      </c>
      <c r="M139">
        <v>-8.9</v>
      </c>
    </row>
    <row r="140" spans="1:13" x14ac:dyDescent="0.2">
      <c r="A140" t="s">
        <v>219</v>
      </c>
      <c r="B140">
        <v>-20.9</v>
      </c>
      <c r="C140">
        <v>-20.2</v>
      </c>
      <c r="D140">
        <v>-19.3</v>
      </c>
      <c r="E140">
        <v>-18.899999999999999</v>
      </c>
      <c r="F140">
        <v>-18.100000000000001</v>
      </c>
      <c r="G140">
        <v>-17.5</v>
      </c>
      <c r="H140">
        <v>-17.100000000000001</v>
      </c>
      <c r="I140">
        <v>-16.399999999999999</v>
      </c>
      <c r="J140">
        <v>-16.100000000000001</v>
      </c>
      <c r="K140">
        <v>-15.8</v>
      </c>
      <c r="L140">
        <v>-15.8</v>
      </c>
      <c r="M140">
        <v>-15.4</v>
      </c>
    </row>
    <row r="141" spans="1:13" x14ac:dyDescent="0.2">
      <c r="A141" t="s">
        <v>220</v>
      </c>
      <c r="B141">
        <v>-8.1999999999999993</v>
      </c>
      <c r="C141">
        <v>-7.5</v>
      </c>
      <c r="D141">
        <v>-6.8</v>
      </c>
      <c r="E141">
        <v>-6.5</v>
      </c>
      <c r="F141">
        <v>-6.4</v>
      </c>
      <c r="G141">
        <v>-6.2</v>
      </c>
      <c r="H141">
        <v>-6.1</v>
      </c>
      <c r="I141">
        <v>-5.9</v>
      </c>
      <c r="J141">
        <v>-5.8</v>
      </c>
      <c r="K141">
        <v>-5.8</v>
      </c>
      <c r="L141">
        <v>-5.7</v>
      </c>
      <c r="M141">
        <v>-5.6</v>
      </c>
    </row>
    <row r="142" spans="1:13" x14ac:dyDescent="0.2">
      <c r="A142" t="s">
        <v>221</v>
      </c>
      <c r="B142">
        <v>-17.600000000000001</v>
      </c>
      <c r="C142">
        <v>-16.5</v>
      </c>
      <c r="D142">
        <v>-15.7</v>
      </c>
      <c r="E142">
        <v>-15.3</v>
      </c>
      <c r="F142">
        <v>-14.7</v>
      </c>
      <c r="G142">
        <v>-14.5</v>
      </c>
      <c r="H142">
        <v>-14.2</v>
      </c>
      <c r="I142">
        <v>-13.9</v>
      </c>
      <c r="J142">
        <v>-13.6</v>
      </c>
      <c r="K142">
        <v>-13.4</v>
      </c>
      <c r="L142">
        <v>-13.1</v>
      </c>
      <c r="M142">
        <v>-12.8</v>
      </c>
    </row>
    <row r="143" spans="1:13" x14ac:dyDescent="0.2">
      <c r="A143" t="s">
        <v>222</v>
      </c>
      <c r="B143">
        <v>-25.4</v>
      </c>
      <c r="C143">
        <v>-24.5</v>
      </c>
      <c r="D143">
        <v>-23.8</v>
      </c>
      <c r="E143">
        <v>-22.9</v>
      </c>
      <c r="F143">
        <v>-22.4</v>
      </c>
      <c r="G143">
        <v>-22.1</v>
      </c>
      <c r="H143">
        <v>-21.9</v>
      </c>
      <c r="I143">
        <v>-21.6</v>
      </c>
      <c r="J143">
        <v>-21.1</v>
      </c>
      <c r="K143">
        <v>-20.9</v>
      </c>
      <c r="L143">
        <v>-20.6</v>
      </c>
      <c r="M143">
        <v>-20.399999999999999</v>
      </c>
    </row>
    <row r="144" spans="1:13" x14ac:dyDescent="0.2">
      <c r="A144" t="s">
        <v>223</v>
      </c>
      <c r="B144">
        <v>-8.8000000000000007</v>
      </c>
      <c r="C144">
        <v>-8.1999999999999993</v>
      </c>
      <c r="D144">
        <v>-7.4</v>
      </c>
      <c r="E144">
        <v>-7.1</v>
      </c>
      <c r="F144">
        <v>-6.9</v>
      </c>
      <c r="G144">
        <v>-6.8</v>
      </c>
      <c r="H144">
        <v>-6.7</v>
      </c>
      <c r="I144">
        <v>-6.5</v>
      </c>
      <c r="J144">
        <v>-6.4</v>
      </c>
      <c r="K144">
        <v>-6.4</v>
      </c>
      <c r="L144">
        <v>-6.4</v>
      </c>
      <c r="M144">
        <v>-6.2</v>
      </c>
    </row>
    <row r="145" spans="1:13" x14ac:dyDescent="0.2">
      <c r="A145" t="s">
        <v>224</v>
      </c>
      <c r="B145">
        <v>-29.4</v>
      </c>
      <c r="C145">
        <v>-28.1</v>
      </c>
      <c r="D145">
        <v>-26.6</v>
      </c>
      <c r="E145">
        <v>-26.1</v>
      </c>
      <c r="F145">
        <v>-25.4</v>
      </c>
      <c r="G145">
        <v>-24.6</v>
      </c>
      <c r="H145">
        <v>-23.9</v>
      </c>
      <c r="I145">
        <v>-23.8</v>
      </c>
      <c r="J145">
        <v>-23.6</v>
      </c>
      <c r="K145">
        <v>-23.1</v>
      </c>
      <c r="L145">
        <v>-22.8</v>
      </c>
      <c r="M145">
        <v>-22.4</v>
      </c>
    </row>
    <row r="146" spans="1:13" x14ac:dyDescent="0.2">
      <c r="A146" t="s">
        <v>225</v>
      </c>
      <c r="B146">
        <v>-9.9</v>
      </c>
      <c r="C146">
        <v>-9.4</v>
      </c>
      <c r="D146">
        <v>-8.9</v>
      </c>
      <c r="E146">
        <v>-8.6</v>
      </c>
      <c r="F146">
        <v>-8.1999999999999993</v>
      </c>
      <c r="G146">
        <v>-7.9</v>
      </c>
      <c r="H146">
        <v>-7.7</v>
      </c>
      <c r="I146">
        <v>-7.3</v>
      </c>
      <c r="J146">
        <v>-7</v>
      </c>
      <c r="K146">
        <v>-6.9</v>
      </c>
      <c r="L146">
        <v>-6.9</v>
      </c>
      <c r="M146">
        <v>-6.8</v>
      </c>
    </row>
    <row r="147" spans="1:13" x14ac:dyDescent="0.2">
      <c r="A147" t="s">
        <v>226</v>
      </c>
      <c r="B147">
        <v>-14.4</v>
      </c>
      <c r="C147">
        <v>-13.3</v>
      </c>
      <c r="D147">
        <v>-12.6</v>
      </c>
      <c r="E147">
        <v>-12.2</v>
      </c>
      <c r="F147">
        <v>-11.5</v>
      </c>
      <c r="G147">
        <v>-11.3</v>
      </c>
      <c r="H147">
        <v>-10.9</v>
      </c>
      <c r="I147">
        <v>-10.6</v>
      </c>
      <c r="J147">
        <v>-10.3</v>
      </c>
      <c r="K147">
        <v>-10.1</v>
      </c>
      <c r="L147">
        <v>-9.9</v>
      </c>
      <c r="M147">
        <v>-9.8000000000000007</v>
      </c>
    </row>
    <row r="148" spans="1:13" x14ac:dyDescent="0.2">
      <c r="A148" t="s">
        <v>227</v>
      </c>
      <c r="B148">
        <v>-7.8</v>
      </c>
      <c r="C148">
        <v>-7.1</v>
      </c>
      <c r="D148">
        <v>-6.5</v>
      </c>
      <c r="E148">
        <v>-6.1</v>
      </c>
      <c r="F148">
        <v>-6.1</v>
      </c>
      <c r="G148">
        <v>-6</v>
      </c>
      <c r="H148">
        <v>-5.8</v>
      </c>
      <c r="I148">
        <v>-5.6</v>
      </c>
      <c r="J148">
        <v>-5.5</v>
      </c>
      <c r="K148">
        <v>-5.5</v>
      </c>
      <c r="L148">
        <v>-5.4</v>
      </c>
      <c r="M148">
        <v>-5.2</v>
      </c>
    </row>
    <row r="149" spans="1:13" x14ac:dyDescent="0.2">
      <c r="A149" t="s">
        <v>228</v>
      </c>
      <c r="B149">
        <v>-22.9</v>
      </c>
      <c r="C149">
        <v>-22</v>
      </c>
      <c r="D149">
        <v>-20.7</v>
      </c>
      <c r="E149">
        <v>-19.899999999999999</v>
      </c>
      <c r="F149">
        <v>-19.399999999999999</v>
      </c>
      <c r="G149">
        <v>-18.899999999999999</v>
      </c>
      <c r="H149">
        <v>-18.7</v>
      </c>
      <c r="I149">
        <v>-18.5</v>
      </c>
      <c r="J149">
        <v>-18</v>
      </c>
      <c r="K149">
        <v>-17.5</v>
      </c>
      <c r="L149">
        <v>-17.2</v>
      </c>
      <c r="M149">
        <v>-16.600000000000001</v>
      </c>
    </row>
    <row r="150" spans="1:13" x14ac:dyDescent="0.2">
      <c r="A150" t="s">
        <v>229</v>
      </c>
      <c r="B150">
        <v>-27.4</v>
      </c>
      <c r="C150">
        <v>-26.2</v>
      </c>
      <c r="D150">
        <v>-25.2</v>
      </c>
      <c r="E150">
        <v>-24.5</v>
      </c>
      <c r="F150">
        <v>-23.7</v>
      </c>
      <c r="G150">
        <v>-23.3</v>
      </c>
      <c r="H150">
        <v>-22.7</v>
      </c>
      <c r="I150">
        <v>-22.2</v>
      </c>
      <c r="J150">
        <v>-22</v>
      </c>
      <c r="K150">
        <v>-21.5</v>
      </c>
      <c r="L150">
        <v>-21.1</v>
      </c>
      <c r="M150">
        <v>-20.9</v>
      </c>
    </row>
    <row r="151" spans="1:13" x14ac:dyDescent="0.2">
      <c r="A151" t="s">
        <v>230</v>
      </c>
      <c r="B151">
        <v>-13</v>
      </c>
      <c r="C151">
        <v>-12</v>
      </c>
      <c r="D151">
        <v>-11.3</v>
      </c>
      <c r="E151">
        <v>-11</v>
      </c>
      <c r="F151">
        <v>-10.3</v>
      </c>
      <c r="G151">
        <v>-10</v>
      </c>
      <c r="H151">
        <v>-9.6999999999999993</v>
      </c>
      <c r="I151">
        <v>-9.1999999999999993</v>
      </c>
      <c r="J151">
        <v>-9</v>
      </c>
      <c r="K151">
        <v>-8.9</v>
      </c>
      <c r="L151">
        <v>-8.6999999999999993</v>
      </c>
      <c r="M151">
        <v>-8.5</v>
      </c>
    </row>
    <row r="152" spans="1:13" x14ac:dyDescent="0.2">
      <c r="A152" t="s">
        <v>231</v>
      </c>
      <c r="B152">
        <v>-12</v>
      </c>
      <c r="C152">
        <v>-11.2</v>
      </c>
      <c r="D152">
        <v>-10.3</v>
      </c>
      <c r="E152">
        <v>-9.8000000000000007</v>
      </c>
      <c r="F152">
        <v>-9.6</v>
      </c>
      <c r="G152">
        <v>-9.4</v>
      </c>
      <c r="H152">
        <v>-9.3000000000000007</v>
      </c>
      <c r="I152">
        <v>-9.1</v>
      </c>
      <c r="J152">
        <v>-8.9</v>
      </c>
      <c r="K152">
        <v>-8.8000000000000007</v>
      </c>
      <c r="L152">
        <v>-8.6999999999999993</v>
      </c>
      <c r="M152">
        <v>-8.4</v>
      </c>
    </row>
    <row r="153" spans="1:13" x14ac:dyDescent="0.2">
      <c r="A153" t="s">
        <v>232</v>
      </c>
      <c r="B153">
        <v>-12.9</v>
      </c>
      <c r="C153">
        <v>-12</v>
      </c>
      <c r="D153">
        <v>-11.7</v>
      </c>
      <c r="E153">
        <v>-11.1</v>
      </c>
      <c r="F153">
        <v>-10.8</v>
      </c>
      <c r="G153">
        <v>-10.3</v>
      </c>
      <c r="H153">
        <v>-10.1</v>
      </c>
      <c r="I153">
        <v>-9.8000000000000007</v>
      </c>
      <c r="J153">
        <v>-9.3000000000000007</v>
      </c>
      <c r="K153">
        <v>-9.1999999999999993</v>
      </c>
      <c r="L153">
        <v>-9.1</v>
      </c>
      <c r="M153">
        <v>-9</v>
      </c>
    </row>
    <row r="154" spans="1:13" x14ac:dyDescent="0.2">
      <c r="A154" t="s">
        <v>233</v>
      </c>
      <c r="B154">
        <v>-14.3</v>
      </c>
      <c r="C154">
        <v>-13.1</v>
      </c>
      <c r="D154">
        <v>-12.4</v>
      </c>
      <c r="E154">
        <v>-11.9</v>
      </c>
      <c r="F154">
        <v>-11.4</v>
      </c>
      <c r="G154">
        <v>-10.8</v>
      </c>
      <c r="H154">
        <v>-10.6</v>
      </c>
      <c r="I154">
        <v>-10.199999999999999</v>
      </c>
      <c r="J154">
        <v>-10</v>
      </c>
      <c r="K154">
        <v>-9.6999999999999993</v>
      </c>
      <c r="L154">
        <v>-9.5</v>
      </c>
      <c r="M154">
        <v>-9.1999999999999993</v>
      </c>
    </row>
    <row r="155" spans="1:13" x14ac:dyDescent="0.2">
      <c r="A155" t="s">
        <v>234</v>
      </c>
      <c r="B155">
        <v>-21.1</v>
      </c>
      <c r="C155">
        <v>-20.6</v>
      </c>
      <c r="D155">
        <v>-19.2</v>
      </c>
      <c r="E155">
        <v>-18.3</v>
      </c>
      <c r="F155">
        <v>-18</v>
      </c>
      <c r="G155">
        <v>-17.3</v>
      </c>
      <c r="H155">
        <v>-16.899999999999999</v>
      </c>
      <c r="I155">
        <v>-16.3</v>
      </c>
      <c r="J155">
        <v>-16</v>
      </c>
      <c r="K155">
        <v>-15.5</v>
      </c>
      <c r="L155">
        <v>-15.2</v>
      </c>
      <c r="M155">
        <v>-15</v>
      </c>
    </row>
    <row r="156" spans="1:13" x14ac:dyDescent="0.2">
      <c r="A156" t="s">
        <v>235</v>
      </c>
      <c r="B156">
        <v>-14</v>
      </c>
      <c r="C156">
        <v>-13.1</v>
      </c>
      <c r="D156">
        <v>-12.1</v>
      </c>
      <c r="E156">
        <v>-11.7</v>
      </c>
      <c r="F156">
        <v>-11.2</v>
      </c>
      <c r="G156">
        <v>-10.8</v>
      </c>
      <c r="H156">
        <v>-10.4</v>
      </c>
      <c r="I156">
        <v>-10.1</v>
      </c>
      <c r="J156">
        <v>-10</v>
      </c>
      <c r="K156">
        <v>-9.5</v>
      </c>
      <c r="L156">
        <v>-9.1999999999999993</v>
      </c>
      <c r="M156">
        <v>-9.1</v>
      </c>
    </row>
    <row r="157" spans="1:13" x14ac:dyDescent="0.2">
      <c r="A157" t="s">
        <v>236</v>
      </c>
      <c r="B157">
        <v>-13.6</v>
      </c>
      <c r="C157">
        <v>-12.8</v>
      </c>
      <c r="D157">
        <v>-12.1</v>
      </c>
      <c r="E157">
        <v>-11.4</v>
      </c>
      <c r="F157">
        <v>-11.1</v>
      </c>
      <c r="G157">
        <v>-10.9</v>
      </c>
      <c r="H157">
        <v>-10.5</v>
      </c>
      <c r="I157">
        <v>-10.3</v>
      </c>
      <c r="J157">
        <v>-9.9</v>
      </c>
      <c r="K157">
        <v>-9.6999999999999993</v>
      </c>
      <c r="L157">
        <v>-9.5</v>
      </c>
      <c r="M157">
        <v>-9.3000000000000007</v>
      </c>
    </row>
    <row r="158" spans="1:13" x14ac:dyDescent="0.2">
      <c r="A158" t="s">
        <v>237</v>
      </c>
      <c r="B158">
        <v>-11.6</v>
      </c>
      <c r="C158">
        <v>-10.7</v>
      </c>
      <c r="D158">
        <v>-10.4</v>
      </c>
      <c r="E158">
        <v>-10.1</v>
      </c>
      <c r="F158">
        <v>-9.6</v>
      </c>
      <c r="G158">
        <v>-9.3000000000000007</v>
      </c>
      <c r="H158">
        <v>-9.1999999999999993</v>
      </c>
      <c r="I158">
        <v>-8.8000000000000007</v>
      </c>
      <c r="J158">
        <v>-8.5</v>
      </c>
      <c r="K158">
        <v>-8.4</v>
      </c>
      <c r="L158">
        <v>-8.1</v>
      </c>
      <c r="M158">
        <v>-8.1</v>
      </c>
    </row>
    <row r="159" spans="1:13" x14ac:dyDescent="0.2">
      <c r="A159" t="s">
        <v>238</v>
      </c>
      <c r="B159">
        <v>-18.899999999999999</v>
      </c>
      <c r="C159">
        <v>-18</v>
      </c>
      <c r="D159">
        <v>-17.5</v>
      </c>
      <c r="E159">
        <v>-17</v>
      </c>
      <c r="F159">
        <v>-16.3</v>
      </c>
      <c r="G159">
        <v>-15.9</v>
      </c>
      <c r="H159">
        <v>-15.9</v>
      </c>
      <c r="I159">
        <v>-15.4</v>
      </c>
      <c r="J159">
        <v>-15.4</v>
      </c>
      <c r="K159">
        <v>-15.3</v>
      </c>
      <c r="L159">
        <v>-14.7</v>
      </c>
      <c r="M159">
        <v>-14.3</v>
      </c>
    </row>
    <row r="160" spans="1:13" x14ac:dyDescent="0.2">
      <c r="A160" t="s">
        <v>239</v>
      </c>
      <c r="B160">
        <v>-15.5</v>
      </c>
      <c r="C160">
        <v>-14.2</v>
      </c>
      <c r="D160">
        <v>-13.5</v>
      </c>
      <c r="E160">
        <v>-13.2</v>
      </c>
      <c r="F160">
        <v>-12.7</v>
      </c>
      <c r="G160">
        <v>-12.5</v>
      </c>
      <c r="H160">
        <v>-12.2</v>
      </c>
      <c r="I160">
        <v>-11.8</v>
      </c>
      <c r="J160">
        <v>-11.7</v>
      </c>
      <c r="K160">
        <v>-11.3</v>
      </c>
      <c r="L160">
        <v>-11</v>
      </c>
      <c r="M160">
        <v>-10.8</v>
      </c>
    </row>
    <row r="161" spans="1:13" x14ac:dyDescent="0.2">
      <c r="A161" t="s">
        <v>240</v>
      </c>
      <c r="B161">
        <v>-10.7</v>
      </c>
      <c r="C161">
        <v>-9.9</v>
      </c>
      <c r="D161">
        <v>-9.5</v>
      </c>
      <c r="E161">
        <v>-9.1999999999999993</v>
      </c>
      <c r="F161">
        <v>-8.6</v>
      </c>
      <c r="G161">
        <v>-8.5</v>
      </c>
      <c r="H161">
        <v>-8.3000000000000007</v>
      </c>
      <c r="I161">
        <v>-8.1</v>
      </c>
      <c r="J161">
        <v>-7.8</v>
      </c>
      <c r="K161">
        <v>-7.6</v>
      </c>
      <c r="L161">
        <v>-7.5</v>
      </c>
      <c r="M161">
        <v>-7.3</v>
      </c>
    </row>
    <row r="162" spans="1:13" x14ac:dyDescent="0.2">
      <c r="A162" t="s">
        <v>457</v>
      </c>
      <c r="B162">
        <v>-10.5</v>
      </c>
      <c r="C162">
        <v>-9.8000000000000007</v>
      </c>
      <c r="D162">
        <v>-9.3000000000000007</v>
      </c>
      <c r="E162">
        <v>-9.1</v>
      </c>
      <c r="F162">
        <v>-8.4</v>
      </c>
      <c r="G162">
        <v>-8.3000000000000007</v>
      </c>
      <c r="H162">
        <v>-8.1999999999999993</v>
      </c>
      <c r="I162">
        <v>-8</v>
      </c>
      <c r="J162">
        <v>-7.7</v>
      </c>
      <c r="K162">
        <v>-7.5</v>
      </c>
      <c r="L162">
        <v>-7.3</v>
      </c>
      <c r="M162">
        <v>-7.2</v>
      </c>
    </row>
    <row r="163" spans="1:13" x14ac:dyDescent="0.2">
      <c r="A163" t="s">
        <v>241</v>
      </c>
      <c r="B163">
        <v>-11.2</v>
      </c>
      <c r="C163">
        <v>-10.6</v>
      </c>
      <c r="D163">
        <v>-9.6999999999999993</v>
      </c>
      <c r="E163">
        <v>-9.1999999999999993</v>
      </c>
      <c r="F163">
        <v>-8.6999999999999993</v>
      </c>
      <c r="G163">
        <v>-8.6</v>
      </c>
      <c r="H163">
        <v>-8.4</v>
      </c>
      <c r="I163">
        <v>-8.1</v>
      </c>
      <c r="J163">
        <v>-7.9</v>
      </c>
      <c r="K163">
        <v>-7.6</v>
      </c>
      <c r="L163">
        <v>-7.4</v>
      </c>
      <c r="M163">
        <v>-7.3</v>
      </c>
    </row>
    <row r="164" spans="1:13" x14ac:dyDescent="0.2">
      <c r="A164" t="s">
        <v>242</v>
      </c>
      <c r="B164">
        <v>-9.8000000000000007</v>
      </c>
      <c r="C164">
        <v>-9</v>
      </c>
      <c r="D164">
        <v>-8.4</v>
      </c>
      <c r="E164">
        <v>-7.8</v>
      </c>
      <c r="F164">
        <v>-7.5</v>
      </c>
      <c r="G164">
        <v>-7.4</v>
      </c>
      <c r="H164">
        <v>-7.3</v>
      </c>
      <c r="I164">
        <v>-7</v>
      </c>
      <c r="J164">
        <v>-6.8</v>
      </c>
      <c r="K164">
        <v>-6.7</v>
      </c>
      <c r="L164">
        <v>-6.6</v>
      </c>
      <c r="M164">
        <v>-6.5</v>
      </c>
    </row>
    <row r="165" spans="1:13" x14ac:dyDescent="0.2">
      <c r="A165" t="s">
        <v>243</v>
      </c>
      <c r="B165">
        <v>-13.3</v>
      </c>
      <c r="C165">
        <v>-12.9</v>
      </c>
      <c r="D165">
        <v>-12.2</v>
      </c>
      <c r="E165">
        <v>-11.7</v>
      </c>
      <c r="F165">
        <v>-11.3</v>
      </c>
      <c r="G165">
        <v>-10.9</v>
      </c>
      <c r="H165">
        <v>-10.7</v>
      </c>
      <c r="I165">
        <v>-10.5</v>
      </c>
      <c r="J165">
        <v>-10.4</v>
      </c>
      <c r="K165">
        <v>-10.1</v>
      </c>
      <c r="L165">
        <v>-9.9</v>
      </c>
      <c r="M165">
        <v>-9.6</v>
      </c>
    </row>
    <row r="166" spans="1:13" x14ac:dyDescent="0.2">
      <c r="A166" t="s">
        <v>244</v>
      </c>
      <c r="B166">
        <v>-16.600000000000001</v>
      </c>
      <c r="C166">
        <v>-15.4</v>
      </c>
      <c r="D166">
        <v>-14.4</v>
      </c>
      <c r="E166">
        <v>-13.9</v>
      </c>
      <c r="F166">
        <v>-13.6</v>
      </c>
      <c r="G166">
        <v>-13.3</v>
      </c>
      <c r="H166">
        <v>-13</v>
      </c>
      <c r="I166">
        <v>-12.9</v>
      </c>
      <c r="J166">
        <v>-12.5</v>
      </c>
      <c r="K166">
        <v>-12.3</v>
      </c>
      <c r="L166">
        <v>-11.9</v>
      </c>
      <c r="M166">
        <v>-11.8</v>
      </c>
    </row>
    <row r="167" spans="1:13" x14ac:dyDescent="0.2">
      <c r="A167" t="s">
        <v>245</v>
      </c>
      <c r="B167">
        <v>-17.899999999999999</v>
      </c>
      <c r="C167">
        <v>-16.899999999999999</v>
      </c>
      <c r="D167">
        <v>-15.9</v>
      </c>
      <c r="E167">
        <v>-15.5</v>
      </c>
      <c r="F167">
        <v>-15.2</v>
      </c>
      <c r="G167">
        <v>-14.8</v>
      </c>
      <c r="H167">
        <v>-14.1</v>
      </c>
      <c r="I167">
        <v>-13.8</v>
      </c>
      <c r="J167">
        <v>-13.6</v>
      </c>
      <c r="K167">
        <v>-13.3</v>
      </c>
      <c r="L167">
        <v>-13</v>
      </c>
      <c r="M167">
        <v>-13</v>
      </c>
    </row>
    <row r="168" spans="1:13" x14ac:dyDescent="0.2">
      <c r="A168" t="s">
        <v>246</v>
      </c>
      <c r="B168">
        <v>-20</v>
      </c>
      <c r="C168">
        <v>-19.2</v>
      </c>
      <c r="D168">
        <v>-18.899999999999999</v>
      </c>
      <c r="E168">
        <v>-18.3</v>
      </c>
      <c r="F168">
        <v>-17.8</v>
      </c>
      <c r="G168">
        <v>-17.100000000000001</v>
      </c>
      <c r="H168">
        <v>-16.8</v>
      </c>
      <c r="I168">
        <v>-16.5</v>
      </c>
      <c r="J168">
        <v>-16.3</v>
      </c>
      <c r="K168">
        <v>-15.8</v>
      </c>
      <c r="L168">
        <v>-15.8</v>
      </c>
      <c r="M168">
        <v>-15.6</v>
      </c>
    </row>
    <row r="169" spans="1:13" x14ac:dyDescent="0.2">
      <c r="A169" t="s">
        <v>247</v>
      </c>
      <c r="B169">
        <v>-14.2</v>
      </c>
      <c r="C169">
        <v>-12.7</v>
      </c>
      <c r="D169">
        <v>-12</v>
      </c>
      <c r="E169">
        <v>-11.7</v>
      </c>
      <c r="F169">
        <v>-11.1</v>
      </c>
      <c r="G169">
        <v>-10.9</v>
      </c>
      <c r="H169">
        <v>-10.3</v>
      </c>
      <c r="I169">
        <v>-10</v>
      </c>
      <c r="J169">
        <v>-9.6</v>
      </c>
      <c r="K169">
        <v>-9.5</v>
      </c>
      <c r="L169">
        <v>-9.3000000000000007</v>
      </c>
      <c r="M169">
        <v>-9</v>
      </c>
    </row>
    <row r="170" spans="1:13" x14ac:dyDescent="0.2">
      <c r="A170" t="s">
        <v>248</v>
      </c>
      <c r="B170">
        <v>-14</v>
      </c>
      <c r="C170">
        <v>-13.5</v>
      </c>
      <c r="D170">
        <v>-12.8</v>
      </c>
      <c r="E170">
        <v>-12.2</v>
      </c>
      <c r="F170">
        <v>-12.1</v>
      </c>
      <c r="G170">
        <v>-11.6</v>
      </c>
      <c r="H170">
        <v>-11.6</v>
      </c>
      <c r="I170">
        <v>-11.3</v>
      </c>
      <c r="J170">
        <v>-11.1</v>
      </c>
      <c r="K170">
        <v>-10.8</v>
      </c>
      <c r="L170">
        <v>-10.5</v>
      </c>
      <c r="M170">
        <v>-10.1</v>
      </c>
    </row>
    <row r="171" spans="1:13" x14ac:dyDescent="0.2">
      <c r="A171" t="s">
        <v>249</v>
      </c>
      <c r="B171">
        <v>-25.9</v>
      </c>
      <c r="C171">
        <v>-24.6</v>
      </c>
      <c r="D171">
        <v>-24</v>
      </c>
      <c r="E171">
        <v>-23.3</v>
      </c>
      <c r="F171">
        <v>-22.7</v>
      </c>
      <c r="G171">
        <v>-22.2</v>
      </c>
      <c r="H171">
        <v>-21.7</v>
      </c>
      <c r="I171">
        <v>-21.3</v>
      </c>
      <c r="J171">
        <v>-20.8</v>
      </c>
      <c r="K171">
        <v>-20.6</v>
      </c>
      <c r="L171">
        <v>-20.2</v>
      </c>
      <c r="M171">
        <v>-20</v>
      </c>
    </row>
    <row r="172" spans="1:13" x14ac:dyDescent="0.2">
      <c r="A172" t="s">
        <v>458</v>
      </c>
      <c r="B172">
        <v>-13.4</v>
      </c>
      <c r="C172">
        <v>-12.4</v>
      </c>
      <c r="D172">
        <v>-12</v>
      </c>
      <c r="E172">
        <v>-11.5</v>
      </c>
      <c r="F172">
        <v>-11.2</v>
      </c>
      <c r="G172">
        <v>-10.7</v>
      </c>
      <c r="H172">
        <v>-10.5</v>
      </c>
      <c r="I172">
        <v>-10.199999999999999</v>
      </c>
      <c r="J172">
        <v>-9.9</v>
      </c>
      <c r="K172">
        <v>-9.6999999999999993</v>
      </c>
      <c r="L172">
        <v>-9.4</v>
      </c>
      <c r="M172">
        <v>-9.3000000000000007</v>
      </c>
    </row>
    <row r="173" spans="1:13" x14ac:dyDescent="0.2">
      <c r="A173" t="s">
        <v>250</v>
      </c>
      <c r="B173">
        <v>-12.2</v>
      </c>
      <c r="C173">
        <v>-11.1</v>
      </c>
      <c r="D173">
        <v>-10.4</v>
      </c>
      <c r="E173">
        <v>-9.8000000000000007</v>
      </c>
      <c r="F173">
        <v>-9.5</v>
      </c>
      <c r="G173">
        <v>-9.5</v>
      </c>
      <c r="H173">
        <v>-9.1999999999999993</v>
      </c>
      <c r="I173">
        <v>-9</v>
      </c>
      <c r="J173">
        <v>-8.9</v>
      </c>
      <c r="K173">
        <v>-8.5</v>
      </c>
      <c r="L173">
        <v>-8.4</v>
      </c>
      <c r="M173">
        <v>-8.1999999999999993</v>
      </c>
    </row>
    <row r="174" spans="1:13" x14ac:dyDescent="0.2">
      <c r="A174" t="s">
        <v>251</v>
      </c>
      <c r="B174">
        <v>-15</v>
      </c>
      <c r="C174">
        <v>-14.2</v>
      </c>
      <c r="D174">
        <v>-13.6</v>
      </c>
      <c r="E174">
        <v>-12.9</v>
      </c>
      <c r="F174">
        <v>-12.5</v>
      </c>
      <c r="G174">
        <v>-12</v>
      </c>
      <c r="H174">
        <v>-11.7</v>
      </c>
      <c r="I174">
        <v>-11.4</v>
      </c>
      <c r="J174">
        <v>-11.2</v>
      </c>
      <c r="K174">
        <v>-11</v>
      </c>
      <c r="L174">
        <v>-10.7</v>
      </c>
      <c r="M174">
        <v>-10.5</v>
      </c>
    </row>
    <row r="175" spans="1:13" x14ac:dyDescent="0.2">
      <c r="A175" t="s">
        <v>252</v>
      </c>
      <c r="B175">
        <v>-13.2</v>
      </c>
      <c r="C175">
        <v>-12.2</v>
      </c>
      <c r="D175">
        <v>-11.6</v>
      </c>
      <c r="E175">
        <v>-10.9</v>
      </c>
      <c r="F175">
        <v>-10.5</v>
      </c>
      <c r="G175">
        <v>-10.199999999999999</v>
      </c>
      <c r="H175">
        <v>-10</v>
      </c>
      <c r="I175">
        <v>-9.6999999999999993</v>
      </c>
      <c r="J175">
        <v>-9.3000000000000007</v>
      </c>
      <c r="K175">
        <v>-9.1999999999999993</v>
      </c>
      <c r="L175">
        <v>-8.9</v>
      </c>
      <c r="M175">
        <v>-8.6999999999999993</v>
      </c>
    </row>
    <row r="176" spans="1:13" x14ac:dyDescent="0.2">
      <c r="A176" t="s">
        <v>253</v>
      </c>
      <c r="B176">
        <v>-11.3</v>
      </c>
      <c r="C176">
        <v>-10.8</v>
      </c>
      <c r="D176">
        <v>-10.6</v>
      </c>
      <c r="E176">
        <v>-9.6999999999999993</v>
      </c>
      <c r="F176">
        <v>-9.3000000000000007</v>
      </c>
      <c r="G176">
        <v>-9.1</v>
      </c>
      <c r="H176">
        <v>-8.6999999999999993</v>
      </c>
      <c r="I176">
        <v>-8.6</v>
      </c>
      <c r="J176">
        <v>-8.4</v>
      </c>
      <c r="K176">
        <v>-8.1999999999999993</v>
      </c>
      <c r="L176">
        <v>-8</v>
      </c>
      <c r="M176">
        <v>-7.7</v>
      </c>
    </row>
    <row r="177" spans="1:13" x14ac:dyDescent="0.2">
      <c r="A177" t="s">
        <v>254</v>
      </c>
      <c r="B177">
        <v>-14</v>
      </c>
      <c r="C177">
        <v>-12.9</v>
      </c>
      <c r="D177">
        <v>-12.1</v>
      </c>
      <c r="E177">
        <v>-11.6</v>
      </c>
      <c r="F177">
        <v>-11.4</v>
      </c>
      <c r="G177">
        <v>-11.2</v>
      </c>
      <c r="H177">
        <v>-10.7</v>
      </c>
      <c r="I177">
        <v>-10.4</v>
      </c>
      <c r="J177">
        <v>-10.199999999999999</v>
      </c>
      <c r="K177">
        <v>-10</v>
      </c>
      <c r="L177">
        <v>-9.6999999999999993</v>
      </c>
      <c r="M177">
        <v>-9.6</v>
      </c>
    </row>
    <row r="178" spans="1:13" x14ac:dyDescent="0.2">
      <c r="A178" t="s">
        <v>459</v>
      </c>
      <c r="B178">
        <v>-11.6</v>
      </c>
      <c r="C178">
        <v>-10.7</v>
      </c>
      <c r="D178">
        <v>-10.199999999999999</v>
      </c>
      <c r="E178">
        <v>-9.9</v>
      </c>
      <c r="F178">
        <v>-9.4</v>
      </c>
      <c r="G178">
        <v>-9.1</v>
      </c>
      <c r="H178">
        <v>-8.8000000000000007</v>
      </c>
      <c r="I178">
        <v>-8.6</v>
      </c>
      <c r="J178">
        <v>-8.1999999999999993</v>
      </c>
      <c r="K178">
        <v>-8.1</v>
      </c>
      <c r="L178">
        <v>-8</v>
      </c>
      <c r="M178">
        <v>-7.7</v>
      </c>
    </row>
    <row r="179" spans="1:13" x14ac:dyDescent="0.2">
      <c r="A179" t="s">
        <v>255</v>
      </c>
      <c r="B179">
        <v>-17.899999999999999</v>
      </c>
      <c r="C179">
        <v>-17.100000000000001</v>
      </c>
      <c r="D179">
        <v>-16.100000000000001</v>
      </c>
      <c r="E179">
        <v>-15.6</v>
      </c>
      <c r="F179">
        <v>-15</v>
      </c>
      <c r="G179">
        <v>-14.8</v>
      </c>
      <c r="H179">
        <v>-14.4</v>
      </c>
      <c r="I179">
        <v>-13.8</v>
      </c>
      <c r="J179">
        <v>-13.7</v>
      </c>
      <c r="K179">
        <v>-13.7</v>
      </c>
      <c r="L179">
        <v>-13.2</v>
      </c>
      <c r="M179">
        <v>-13.1</v>
      </c>
    </row>
    <row r="180" spans="1:13" x14ac:dyDescent="0.2">
      <c r="A180" t="s">
        <v>256</v>
      </c>
      <c r="B180">
        <v>-10.7</v>
      </c>
      <c r="C180">
        <v>-9.8000000000000007</v>
      </c>
      <c r="D180">
        <v>-9.1</v>
      </c>
      <c r="E180">
        <v>-8.5</v>
      </c>
      <c r="F180">
        <v>-8.5</v>
      </c>
      <c r="G180">
        <v>-8.4</v>
      </c>
      <c r="H180">
        <v>-8.1</v>
      </c>
      <c r="I180">
        <v>-7.8</v>
      </c>
      <c r="J180">
        <v>-7.6</v>
      </c>
      <c r="K180">
        <v>-7.5</v>
      </c>
      <c r="L180">
        <v>-7.4</v>
      </c>
      <c r="M180">
        <v>-7.2</v>
      </c>
    </row>
    <row r="181" spans="1:13" x14ac:dyDescent="0.2">
      <c r="A181" t="s">
        <v>257</v>
      </c>
      <c r="B181">
        <v>-20.8</v>
      </c>
      <c r="C181">
        <v>-20.3</v>
      </c>
      <c r="D181">
        <v>-18.7</v>
      </c>
      <c r="E181">
        <v>-18.3</v>
      </c>
      <c r="F181">
        <v>-17.7</v>
      </c>
      <c r="G181">
        <v>-17.3</v>
      </c>
      <c r="H181">
        <v>-16.7</v>
      </c>
      <c r="I181">
        <v>-16</v>
      </c>
      <c r="J181">
        <v>-15.7</v>
      </c>
      <c r="K181">
        <v>-15.2</v>
      </c>
      <c r="L181">
        <v>-14.9</v>
      </c>
      <c r="M181">
        <v>-14.8</v>
      </c>
    </row>
    <row r="182" spans="1:13" x14ac:dyDescent="0.2">
      <c r="A182" t="s">
        <v>258</v>
      </c>
      <c r="B182">
        <v>-11.9</v>
      </c>
      <c r="C182">
        <v>-11</v>
      </c>
      <c r="D182">
        <v>-10</v>
      </c>
      <c r="E182">
        <v>-9.6999999999999993</v>
      </c>
      <c r="F182">
        <v>-9.6</v>
      </c>
      <c r="G182">
        <v>-9.3000000000000007</v>
      </c>
      <c r="H182">
        <v>-9.3000000000000007</v>
      </c>
      <c r="I182">
        <v>-9.1</v>
      </c>
      <c r="J182">
        <v>-8.8000000000000007</v>
      </c>
      <c r="K182">
        <v>-8.6</v>
      </c>
      <c r="L182">
        <v>-8.5</v>
      </c>
      <c r="M182">
        <v>-8.4</v>
      </c>
    </row>
    <row r="183" spans="1:13" x14ac:dyDescent="0.2">
      <c r="A183" t="s">
        <v>259</v>
      </c>
      <c r="B183">
        <v>-11.6</v>
      </c>
      <c r="C183">
        <v>-10.9</v>
      </c>
      <c r="D183">
        <v>-10</v>
      </c>
      <c r="E183">
        <v>-9.5</v>
      </c>
      <c r="F183">
        <v>-9.1</v>
      </c>
      <c r="G183">
        <v>-8.8000000000000007</v>
      </c>
      <c r="H183">
        <v>-8.5</v>
      </c>
      <c r="I183">
        <v>-8.1999999999999993</v>
      </c>
      <c r="J183">
        <v>-8.1</v>
      </c>
      <c r="K183">
        <v>-7.9</v>
      </c>
      <c r="L183">
        <v>-7.6</v>
      </c>
      <c r="M183">
        <v>-7.5</v>
      </c>
    </row>
    <row r="184" spans="1:13" x14ac:dyDescent="0.2">
      <c r="A184" t="s">
        <v>260</v>
      </c>
      <c r="B184">
        <v>-12.4</v>
      </c>
      <c r="C184">
        <v>-11.5</v>
      </c>
      <c r="D184">
        <v>-10.9</v>
      </c>
      <c r="E184">
        <v>-10.3</v>
      </c>
      <c r="F184">
        <v>-9.8000000000000007</v>
      </c>
      <c r="G184">
        <v>-9.6</v>
      </c>
      <c r="H184">
        <v>-9.4</v>
      </c>
      <c r="I184">
        <v>-9</v>
      </c>
      <c r="J184">
        <v>-8.6999999999999993</v>
      </c>
      <c r="K184">
        <v>-8.5</v>
      </c>
      <c r="L184">
        <v>-8.4</v>
      </c>
      <c r="M184">
        <v>-8.1999999999999993</v>
      </c>
    </row>
    <row r="185" spans="1:13" x14ac:dyDescent="0.2">
      <c r="A185" t="s">
        <v>261</v>
      </c>
      <c r="B185">
        <v>-29.9</v>
      </c>
      <c r="C185">
        <v>-29</v>
      </c>
      <c r="D185">
        <v>-27.9</v>
      </c>
      <c r="E185">
        <v>-27.4</v>
      </c>
      <c r="F185">
        <v>-26.9</v>
      </c>
      <c r="G185">
        <v>-26</v>
      </c>
      <c r="H185">
        <v>-25.6</v>
      </c>
      <c r="I185">
        <v>-25.2</v>
      </c>
      <c r="J185">
        <v>-24.7</v>
      </c>
      <c r="K185">
        <v>-24.2</v>
      </c>
      <c r="L185">
        <v>-23.9</v>
      </c>
      <c r="M185">
        <v>-23.4</v>
      </c>
    </row>
    <row r="186" spans="1:13" x14ac:dyDescent="0.2">
      <c r="A186" t="s">
        <v>262</v>
      </c>
      <c r="B186">
        <v>-10.6</v>
      </c>
      <c r="C186">
        <v>-9.8000000000000007</v>
      </c>
      <c r="D186">
        <v>-9.4</v>
      </c>
      <c r="E186">
        <v>-9</v>
      </c>
      <c r="F186">
        <v>-8.3000000000000007</v>
      </c>
      <c r="G186">
        <v>-8.3000000000000007</v>
      </c>
      <c r="H186">
        <v>-8</v>
      </c>
      <c r="I186">
        <v>-7.8</v>
      </c>
      <c r="J186">
        <v>-7.5</v>
      </c>
      <c r="K186">
        <v>-7.3</v>
      </c>
      <c r="L186">
        <v>-7.2</v>
      </c>
      <c r="M186">
        <v>-7</v>
      </c>
    </row>
    <row r="187" spans="1:13" x14ac:dyDescent="0.2">
      <c r="A187" t="s">
        <v>263</v>
      </c>
      <c r="B187">
        <v>-10.5</v>
      </c>
      <c r="C187">
        <v>-9.6999999999999993</v>
      </c>
      <c r="D187">
        <v>-9</v>
      </c>
      <c r="E187">
        <v>-8.5</v>
      </c>
      <c r="F187">
        <v>-8.3000000000000007</v>
      </c>
      <c r="G187">
        <v>-8.1999999999999993</v>
      </c>
      <c r="H187">
        <v>-8.1</v>
      </c>
      <c r="I187">
        <v>-8</v>
      </c>
      <c r="J187">
        <v>-7.8</v>
      </c>
      <c r="K187">
        <v>-7.7</v>
      </c>
      <c r="L187">
        <v>-7.6</v>
      </c>
      <c r="M187">
        <v>-7.6</v>
      </c>
    </row>
    <row r="188" spans="1:13" x14ac:dyDescent="0.2">
      <c r="A188" t="s">
        <v>264</v>
      </c>
      <c r="B188">
        <v>-24.4</v>
      </c>
      <c r="C188">
        <v>-23.7</v>
      </c>
      <c r="D188">
        <v>-22.4</v>
      </c>
      <c r="E188">
        <v>-21.8</v>
      </c>
      <c r="F188">
        <v>-21.3</v>
      </c>
      <c r="G188">
        <v>-21.2</v>
      </c>
      <c r="H188">
        <v>-20.9</v>
      </c>
      <c r="I188">
        <v>-20.5</v>
      </c>
      <c r="J188">
        <v>-20.100000000000001</v>
      </c>
      <c r="K188">
        <v>-19.600000000000001</v>
      </c>
      <c r="L188">
        <v>-19.399999999999999</v>
      </c>
      <c r="M188">
        <v>-19.2</v>
      </c>
    </row>
    <row r="189" spans="1:13" x14ac:dyDescent="0.2">
      <c r="A189" t="s">
        <v>265</v>
      </c>
      <c r="B189">
        <v>-23.4</v>
      </c>
      <c r="C189">
        <v>-22.8</v>
      </c>
      <c r="D189">
        <v>-22</v>
      </c>
      <c r="E189">
        <v>-21.5</v>
      </c>
      <c r="F189">
        <v>-20.7</v>
      </c>
      <c r="G189">
        <v>-20.399999999999999</v>
      </c>
      <c r="H189">
        <v>-20</v>
      </c>
      <c r="I189">
        <v>-19.8</v>
      </c>
      <c r="J189">
        <v>-19.5</v>
      </c>
      <c r="K189">
        <v>-19.3</v>
      </c>
      <c r="L189">
        <v>-18.899999999999999</v>
      </c>
      <c r="M189">
        <v>-18.5</v>
      </c>
    </row>
    <row r="190" spans="1:13" x14ac:dyDescent="0.2">
      <c r="A190" t="s">
        <v>266</v>
      </c>
      <c r="B190">
        <v>-21.2</v>
      </c>
      <c r="C190">
        <v>-20.399999999999999</v>
      </c>
      <c r="D190">
        <v>-20.100000000000001</v>
      </c>
      <c r="E190">
        <v>-19.3</v>
      </c>
      <c r="F190">
        <v>-18.7</v>
      </c>
      <c r="G190">
        <v>-18.7</v>
      </c>
      <c r="H190">
        <v>-18.3</v>
      </c>
      <c r="I190">
        <v>-18.100000000000001</v>
      </c>
      <c r="J190">
        <v>-17.7</v>
      </c>
      <c r="K190">
        <v>-17.2</v>
      </c>
      <c r="L190">
        <v>-17</v>
      </c>
      <c r="M190">
        <v>-16.600000000000001</v>
      </c>
    </row>
    <row r="191" spans="1:13" x14ac:dyDescent="0.2">
      <c r="A191" t="s">
        <v>267</v>
      </c>
      <c r="B191">
        <v>-9.1</v>
      </c>
      <c r="C191">
        <v>-8.4</v>
      </c>
      <c r="D191">
        <v>-7.8</v>
      </c>
      <c r="E191">
        <v>-7.4</v>
      </c>
      <c r="F191">
        <v>-7.2</v>
      </c>
      <c r="G191">
        <v>-7.1</v>
      </c>
      <c r="H191">
        <v>-6.9</v>
      </c>
      <c r="I191">
        <v>-6.7</v>
      </c>
      <c r="J191">
        <v>-6.5</v>
      </c>
      <c r="K191">
        <v>-6.3</v>
      </c>
      <c r="L191">
        <v>-6.2</v>
      </c>
      <c r="M191">
        <v>-6.2</v>
      </c>
    </row>
    <row r="192" spans="1:13" x14ac:dyDescent="0.2">
      <c r="A192" t="s">
        <v>268</v>
      </c>
      <c r="B192">
        <v>-20.3</v>
      </c>
      <c r="C192">
        <v>-19.7</v>
      </c>
      <c r="D192">
        <v>-18.7</v>
      </c>
      <c r="E192">
        <v>-18</v>
      </c>
      <c r="F192">
        <v>-17.399999999999999</v>
      </c>
      <c r="G192">
        <v>-17</v>
      </c>
      <c r="H192">
        <v>-16.600000000000001</v>
      </c>
      <c r="I192">
        <v>-15.9</v>
      </c>
      <c r="J192">
        <v>-15.5</v>
      </c>
      <c r="K192">
        <v>-15.4</v>
      </c>
      <c r="L192">
        <v>-14.8</v>
      </c>
      <c r="M192">
        <v>-14.6</v>
      </c>
    </row>
    <row r="193" spans="1:13" x14ac:dyDescent="0.2">
      <c r="A193" t="s">
        <v>269</v>
      </c>
      <c r="B193">
        <v>-18.100000000000001</v>
      </c>
      <c r="C193">
        <v>-16.7</v>
      </c>
      <c r="D193">
        <v>-16</v>
      </c>
      <c r="E193">
        <v>-15.3</v>
      </c>
      <c r="F193">
        <v>-14.9</v>
      </c>
      <c r="G193">
        <v>-14.5</v>
      </c>
      <c r="H193">
        <v>-13.8</v>
      </c>
      <c r="I193">
        <v>-13.4</v>
      </c>
      <c r="J193">
        <v>-13.2</v>
      </c>
      <c r="K193">
        <v>-13</v>
      </c>
      <c r="L193">
        <v>-12.8</v>
      </c>
      <c r="M193">
        <v>-12.5</v>
      </c>
    </row>
    <row r="194" spans="1:13" x14ac:dyDescent="0.2">
      <c r="A194" t="s">
        <v>270</v>
      </c>
      <c r="B194">
        <v>-14.5</v>
      </c>
      <c r="C194">
        <v>-13.9</v>
      </c>
      <c r="D194">
        <v>-13.1</v>
      </c>
      <c r="E194">
        <v>-12.3</v>
      </c>
      <c r="F194">
        <v>-12.1</v>
      </c>
      <c r="G194">
        <v>-11.5</v>
      </c>
      <c r="H194">
        <v>-11.3</v>
      </c>
      <c r="I194">
        <v>-11.1</v>
      </c>
      <c r="J194">
        <v>-11</v>
      </c>
      <c r="K194">
        <v>-10.8</v>
      </c>
      <c r="L194">
        <v>-10.5</v>
      </c>
      <c r="M194">
        <v>-10.1</v>
      </c>
    </row>
    <row r="195" spans="1:13" x14ac:dyDescent="0.2">
      <c r="A195" t="s">
        <v>271</v>
      </c>
      <c r="B195">
        <v>-17.5</v>
      </c>
      <c r="C195">
        <v>-16.3</v>
      </c>
      <c r="D195">
        <v>-15.5</v>
      </c>
      <c r="E195">
        <v>-15.1</v>
      </c>
      <c r="F195">
        <v>-14.5</v>
      </c>
      <c r="G195">
        <v>-14.2</v>
      </c>
      <c r="H195">
        <v>-13.8</v>
      </c>
      <c r="I195">
        <v>-13.4</v>
      </c>
      <c r="J195">
        <v>-13.3</v>
      </c>
      <c r="K195">
        <v>-13</v>
      </c>
      <c r="L195">
        <v>-12.8</v>
      </c>
      <c r="M195">
        <v>-12.8</v>
      </c>
    </row>
    <row r="196" spans="1:13" x14ac:dyDescent="0.2">
      <c r="A196" t="s">
        <v>272</v>
      </c>
      <c r="B196">
        <v>-15.4</v>
      </c>
      <c r="C196">
        <v>-14.4</v>
      </c>
      <c r="D196">
        <v>-13.7</v>
      </c>
      <c r="E196">
        <v>-13.3</v>
      </c>
      <c r="F196">
        <v>-12.8</v>
      </c>
      <c r="G196">
        <v>-12.4</v>
      </c>
      <c r="H196">
        <v>-12.3</v>
      </c>
      <c r="I196">
        <v>-11.9</v>
      </c>
      <c r="J196">
        <v>-11.7</v>
      </c>
      <c r="K196">
        <v>-11.3</v>
      </c>
      <c r="L196">
        <v>-11.1</v>
      </c>
      <c r="M196">
        <v>-10.9</v>
      </c>
    </row>
    <row r="197" spans="1:13" x14ac:dyDescent="0.2">
      <c r="A197" t="s">
        <v>273</v>
      </c>
      <c r="B197">
        <v>-7.5</v>
      </c>
      <c r="C197">
        <v>-6.7</v>
      </c>
      <c r="D197">
        <v>-6.1</v>
      </c>
      <c r="E197">
        <v>-5.6</v>
      </c>
      <c r="F197">
        <v>-5.5</v>
      </c>
      <c r="G197">
        <v>-5.5</v>
      </c>
      <c r="H197">
        <v>-5.2</v>
      </c>
      <c r="I197">
        <v>-5.2</v>
      </c>
      <c r="J197">
        <v>-5.0999999999999996</v>
      </c>
      <c r="K197">
        <v>-5</v>
      </c>
      <c r="L197">
        <v>-4.9000000000000004</v>
      </c>
      <c r="M197">
        <v>-4.8</v>
      </c>
    </row>
    <row r="198" spans="1:13" x14ac:dyDescent="0.2">
      <c r="A198" t="s">
        <v>274</v>
      </c>
      <c r="B198">
        <v>-8.5</v>
      </c>
      <c r="C198">
        <v>-7.9</v>
      </c>
      <c r="D198">
        <v>-7.2</v>
      </c>
      <c r="E198">
        <v>-6.8</v>
      </c>
      <c r="F198">
        <v>-6.6</v>
      </c>
      <c r="G198">
        <v>-6.5</v>
      </c>
      <c r="H198">
        <v>-6.5</v>
      </c>
      <c r="I198">
        <v>-6.4</v>
      </c>
      <c r="J198">
        <v>-6.3</v>
      </c>
      <c r="K198">
        <v>-6.2</v>
      </c>
      <c r="L198">
        <v>-6.1</v>
      </c>
      <c r="M198">
        <v>-6</v>
      </c>
    </row>
    <row r="199" spans="1:13" x14ac:dyDescent="0.2">
      <c r="A199" t="s">
        <v>275</v>
      </c>
      <c r="B199">
        <v>-13.4</v>
      </c>
      <c r="C199">
        <v>-12.6</v>
      </c>
      <c r="D199">
        <v>-12.2</v>
      </c>
      <c r="E199">
        <v>-11.5</v>
      </c>
      <c r="F199">
        <v>-11</v>
      </c>
      <c r="G199">
        <v>-10.6</v>
      </c>
      <c r="H199">
        <v>-10.199999999999999</v>
      </c>
      <c r="I199">
        <v>-10</v>
      </c>
      <c r="J199">
        <v>-9.8000000000000007</v>
      </c>
      <c r="K199">
        <v>-9.4</v>
      </c>
      <c r="L199">
        <v>-9.1999999999999993</v>
      </c>
      <c r="M199">
        <v>-9.1</v>
      </c>
    </row>
    <row r="200" spans="1:13" x14ac:dyDescent="0.2">
      <c r="A200" t="s">
        <v>276</v>
      </c>
      <c r="B200">
        <v>-22.5</v>
      </c>
      <c r="C200">
        <v>-21.5</v>
      </c>
      <c r="D200">
        <v>-21</v>
      </c>
      <c r="E200">
        <v>-20.2</v>
      </c>
      <c r="F200">
        <v>-20</v>
      </c>
      <c r="G200">
        <v>-19.5</v>
      </c>
      <c r="H200">
        <v>-19.2</v>
      </c>
      <c r="I200">
        <v>-19</v>
      </c>
      <c r="J200">
        <v>-18.399999999999999</v>
      </c>
      <c r="K200">
        <v>-18.100000000000001</v>
      </c>
      <c r="L200">
        <v>-17.8</v>
      </c>
      <c r="M200">
        <v>-17.5</v>
      </c>
    </row>
    <row r="201" spans="1:13" x14ac:dyDescent="0.2">
      <c r="A201" t="s">
        <v>277</v>
      </c>
      <c r="B201">
        <v>-17</v>
      </c>
      <c r="C201">
        <v>-16.2</v>
      </c>
      <c r="D201">
        <v>-15.1</v>
      </c>
      <c r="E201">
        <v>-14.8</v>
      </c>
      <c r="F201">
        <v>-14.4</v>
      </c>
      <c r="G201">
        <v>-14</v>
      </c>
      <c r="H201">
        <v>-13.6</v>
      </c>
      <c r="I201">
        <v>-13.3</v>
      </c>
      <c r="J201">
        <v>-12.9</v>
      </c>
      <c r="K201">
        <v>-12.9</v>
      </c>
      <c r="L201">
        <v>-12.3</v>
      </c>
      <c r="M201">
        <v>-12.3</v>
      </c>
    </row>
    <row r="202" spans="1:13" x14ac:dyDescent="0.2">
      <c r="A202" t="s">
        <v>460</v>
      </c>
      <c r="B202">
        <v>-16.3</v>
      </c>
      <c r="C202">
        <v>-15.2</v>
      </c>
      <c r="D202">
        <v>-14.5</v>
      </c>
      <c r="E202">
        <v>-14.1</v>
      </c>
      <c r="F202">
        <v>-14.1</v>
      </c>
      <c r="G202">
        <v>-13.4</v>
      </c>
      <c r="H202">
        <v>-13.2</v>
      </c>
      <c r="I202">
        <v>-12.9</v>
      </c>
      <c r="J202">
        <v>-12.7</v>
      </c>
      <c r="K202">
        <v>-12.6</v>
      </c>
      <c r="L202">
        <v>-12.1</v>
      </c>
      <c r="M202">
        <v>-11.8</v>
      </c>
    </row>
    <row r="203" spans="1:13" x14ac:dyDescent="0.2">
      <c r="A203" t="s">
        <v>278</v>
      </c>
      <c r="B203">
        <v>-8.1</v>
      </c>
      <c r="C203">
        <v>-7.5</v>
      </c>
      <c r="D203">
        <v>-6.9</v>
      </c>
      <c r="E203">
        <v>-6.7</v>
      </c>
      <c r="F203">
        <v>-6.3</v>
      </c>
      <c r="G203">
        <v>-6.3</v>
      </c>
      <c r="H203">
        <v>-6.2</v>
      </c>
      <c r="I203">
        <v>-6.1</v>
      </c>
      <c r="J203">
        <v>-6.1</v>
      </c>
      <c r="K203">
        <v>-6.1</v>
      </c>
      <c r="L203">
        <v>-5.8</v>
      </c>
      <c r="M203">
        <v>-5.8</v>
      </c>
    </row>
    <row r="204" spans="1:13" x14ac:dyDescent="0.2">
      <c r="A204" t="s">
        <v>279</v>
      </c>
      <c r="B204">
        <v>-14.9</v>
      </c>
      <c r="C204">
        <v>-13.9</v>
      </c>
      <c r="D204">
        <v>-13.4</v>
      </c>
      <c r="E204">
        <v>-13</v>
      </c>
      <c r="F204">
        <v>-12.7</v>
      </c>
      <c r="G204">
        <v>-12.6</v>
      </c>
      <c r="H204">
        <v>-12.2</v>
      </c>
      <c r="I204">
        <v>-12.1</v>
      </c>
      <c r="J204">
        <v>-11.6</v>
      </c>
      <c r="K204">
        <v>-11.3</v>
      </c>
      <c r="L204">
        <v>-11</v>
      </c>
      <c r="M204">
        <v>-10.9</v>
      </c>
    </row>
    <row r="205" spans="1:13" x14ac:dyDescent="0.2">
      <c r="A205" t="s">
        <v>461</v>
      </c>
      <c r="B205">
        <v>-9.6</v>
      </c>
      <c r="C205">
        <v>-9.1999999999999993</v>
      </c>
      <c r="D205">
        <v>-8.6</v>
      </c>
      <c r="E205">
        <v>-8.4</v>
      </c>
      <c r="F205">
        <v>-8</v>
      </c>
      <c r="G205">
        <v>-7.7</v>
      </c>
      <c r="H205">
        <v>-7.5</v>
      </c>
      <c r="I205">
        <v>-7.1</v>
      </c>
      <c r="J205">
        <v>-6.8</v>
      </c>
      <c r="K205">
        <v>-6.7</v>
      </c>
      <c r="L205">
        <v>-6.6</v>
      </c>
      <c r="M205">
        <v>-6.5</v>
      </c>
    </row>
    <row r="206" spans="1:13" x14ac:dyDescent="0.2">
      <c r="A206" t="s">
        <v>280</v>
      </c>
      <c r="B206">
        <v>-13</v>
      </c>
      <c r="C206">
        <v>-12.1</v>
      </c>
      <c r="D206">
        <v>-11.5</v>
      </c>
      <c r="E206">
        <v>-10.9</v>
      </c>
      <c r="F206">
        <v>-10.4</v>
      </c>
      <c r="G206">
        <v>-10</v>
      </c>
      <c r="H206">
        <v>-9.6</v>
      </c>
      <c r="I206">
        <v>-9.3000000000000007</v>
      </c>
      <c r="J206">
        <v>-9.1</v>
      </c>
      <c r="K206">
        <v>-8.8000000000000007</v>
      </c>
      <c r="L206">
        <v>-8.6</v>
      </c>
      <c r="M206">
        <v>-8.5</v>
      </c>
    </row>
    <row r="207" spans="1:13" x14ac:dyDescent="0.2">
      <c r="A207" t="s">
        <v>281</v>
      </c>
      <c r="B207">
        <v>-16.899999999999999</v>
      </c>
      <c r="C207">
        <v>-15.8</v>
      </c>
      <c r="D207">
        <v>-14.9</v>
      </c>
      <c r="E207">
        <v>-14.6</v>
      </c>
      <c r="F207">
        <v>-14</v>
      </c>
      <c r="G207">
        <v>-13.7</v>
      </c>
      <c r="H207">
        <v>-13.3</v>
      </c>
      <c r="I207">
        <v>-13.1</v>
      </c>
      <c r="J207">
        <v>-12.7</v>
      </c>
      <c r="K207">
        <v>-12.5</v>
      </c>
      <c r="L207">
        <v>-12.3</v>
      </c>
      <c r="M207">
        <v>-11.9</v>
      </c>
    </row>
    <row r="208" spans="1:13" x14ac:dyDescent="0.2">
      <c r="A208" t="s">
        <v>282</v>
      </c>
      <c r="B208">
        <v>-23.4</v>
      </c>
      <c r="C208">
        <v>-22.4</v>
      </c>
      <c r="D208">
        <v>-22</v>
      </c>
      <c r="E208">
        <v>-21.4</v>
      </c>
      <c r="F208">
        <v>-20.399999999999999</v>
      </c>
      <c r="G208">
        <v>-19.899999999999999</v>
      </c>
      <c r="H208">
        <v>-19.3</v>
      </c>
      <c r="I208">
        <v>-18.899999999999999</v>
      </c>
      <c r="J208">
        <v>-18.3</v>
      </c>
      <c r="K208">
        <v>-18</v>
      </c>
      <c r="L208">
        <v>-18</v>
      </c>
      <c r="M208">
        <v>-17.600000000000001</v>
      </c>
    </row>
    <row r="209" spans="1:22" x14ac:dyDescent="0.2">
      <c r="A209" t="s">
        <v>283</v>
      </c>
      <c r="B209">
        <v>-14.5</v>
      </c>
      <c r="C209">
        <v>-13.6</v>
      </c>
      <c r="D209">
        <v>-12.9</v>
      </c>
      <c r="E209">
        <v>-12.4</v>
      </c>
      <c r="F209">
        <v>-12</v>
      </c>
      <c r="G209">
        <v>-11.5</v>
      </c>
      <c r="H209">
        <v>-11.4</v>
      </c>
      <c r="I209">
        <v>-11.1</v>
      </c>
      <c r="J209">
        <v>-11</v>
      </c>
      <c r="K209">
        <v>-10.7</v>
      </c>
      <c r="L209">
        <v>-10.5</v>
      </c>
      <c r="M209">
        <v>-10.199999999999999</v>
      </c>
    </row>
    <row r="210" spans="1:22" x14ac:dyDescent="0.2">
      <c r="A210" t="s">
        <v>284</v>
      </c>
      <c r="B210">
        <v>-13.8</v>
      </c>
      <c r="C210">
        <v>-13.3</v>
      </c>
      <c r="D210">
        <v>-12.5</v>
      </c>
      <c r="E210">
        <v>-11.9</v>
      </c>
      <c r="F210">
        <v>-11.6</v>
      </c>
      <c r="G210">
        <v>-11.1</v>
      </c>
      <c r="H210">
        <v>-10.9</v>
      </c>
      <c r="I210">
        <v>-10.6</v>
      </c>
      <c r="J210">
        <v>-10.5</v>
      </c>
      <c r="K210">
        <v>-10.199999999999999</v>
      </c>
      <c r="L210">
        <v>-10.1</v>
      </c>
      <c r="M210">
        <v>-9.6999999999999993</v>
      </c>
    </row>
    <row r="211" spans="1:22" x14ac:dyDescent="0.2">
      <c r="A211" t="s">
        <v>285</v>
      </c>
      <c r="B211">
        <v>-30</v>
      </c>
      <c r="C211">
        <v>-28.7</v>
      </c>
      <c r="D211">
        <v>-27.8</v>
      </c>
      <c r="E211">
        <v>-26.5</v>
      </c>
      <c r="F211">
        <v>-25.4</v>
      </c>
      <c r="G211">
        <v>-25</v>
      </c>
      <c r="H211">
        <v>-24.5</v>
      </c>
      <c r="I211">
        <v>-24.1</v>
      </c>
      <c r="J211">
        <v>-23.9</v>
      </c>
      <c r="K211">
        <v>-23.4</v>
      </c>
      <c r="L211">
        <v>-23</v>
      </c>
      <c r="M211">
        <v>-22.7</v>
      </c>
    </row>
    <row r="212" spans="1:22" x14ac:dyDescent="0.2">
      <c r="A212" t="s">
        <v>286</v>
      </c>
      <c r="B212">
        <v>-8.4</v>
      </c>
      <c r="C212">
        <v>-7.5</v>
      </c>
      <c r="D212">
        <v>-6.9</v>
      </c>
      <c r="E212">
        <v>-6.5</v>
      </c>
      <c r="F212">
        <v>-6.4</v>
      </c>
      <c r="G212">
        <v>-6.4</v>
      </c>
      <c r="H212">
        <v>-6.2</v>
      </c>
      <c r="I212">
        <v>-6.1</v>
      </c>
      <c r="J212">
        <v>-6</v>
      </c>
      <c r="K212">
        <v>-6</v>
      </c>
      <c r="L212">
        <v>-5.9</v>
      </c>
      <c r="M212">
        <v>-5.7</v>
      </c>
    </row>
    <row r="213" spans="1:22" x14ac:dyDescent="0.2">
      <c r="A213" t="s">
        <v>287</v>
      </c>
      <c r="B213">
        <v>-10.5</v>
      </c>
      <c r="C213">
        <v>-9.9</v>
      </c>
      <c r="D213">
        <v>-9.5</v>
      </c>
      <c r="E213">
        <v>-9.1</v>
      </c>
      <c r="F213">
        <v>-8.6999999999999993</v>
      </c>
      <c r="G213">
        <v>-8.4</v>
      </c>
      <c r="H213">
        <v>-8</v>
      </c>
      <c r="I213">
        <v>-7.8</v>
      </c>
      <c r="J213">
        <v>-7.5</v>
      </c>
      <c r="K213">
        <v>-7.4</v>
      </c>
      <c r="L213">
        <v>-7.4</v>
      </c>
      <c r="M213">
        <v>-7.1</v>
      </c>
    </row>
    <row r="214" spans="1:22" x14ac:dyDescent="0.2">
      <c r="A214" t="s">
        <v>288</v>
      </c>
      <c r="B214">
        <v>-13.3</v>
      </c>
      <c r="C214">
        <v>-12.9</v>
      </c>
      <c r="D214">
        <v>-12</v>
      </c>
      <c r="E214">
        <v>-11.5</v>
      </c>
      <c r="F214">
        <v>-11.3</v>
      </c>
      <c r="G214">
        <v>-10.7</v>
      </c>
      <c r="H214">
        <v>-10.5</v>
      </c>
      <c r="I214">
        <v>-10.3</v>
      </c>
      <c r="J214">
        <v>-10.1</v>
      </c>
      <c r="K214">
        <v>-10</v>
      </c>
      <c r="L214">
        <v>-9.6999999999999993</v>
      </c>
      <c r="M214">
        <v>-9.3000000000000007</v>
      </c>
    </row>
    <row r="215" spans="1:22" x14ac:dyDescent="0.2">
      <c r="A215" t="s">
        <v>289</v>
      </c>
      <c r="B215">
        <v>-13.8</v>
      </c>
      <c r="C215">
        <v>-13.3</v>
      </c>
      <c r="D215">
        <v>-12.5</v>
      </c>
      <c r="E215">
        <v>-11.9</v>
      </c>
      <c r="F215">
        <v>-11.6</v>
      </c>
      <c r="G215">
        <v>-11.1</v>
      </c>
      <c r="H215">
        <v>-10.9</v>
      </c>
      <c r="I215">
        <v>-10.6</v>
      </c>
      <c r="J215">
        <v>-10.5</v>
      </c>
      <c r="K215">
        <v>-10.199999999999999</v>
      </c>
      <c r="L215">
        <v>-10.1</v>
      </c>
      <c r="M215">
        <v>-9.6999999999999993</v>
      </c>
    </row>
    <row r="216" spans="1:22" x14ac:dyDescent="0.2">
      <c r="A216" t="s">
        <v>290</v>
      </c>
      <c r="B216">
        <v>-17.600000000000001</v>
      </c>
      <c r="C216">
        <v>-16.8</v>
      </c>
      <c r="D216">
        <v>-15.6</v>
      </c>
      <c r="E216">
        <v>-15.3</v>
      </c>
      <c r="F216">
        <v>-15.3</v>
      </c>
      <c r="G216">
        <v>-14.6</v>
      </c>
      <c r="H216">
        <v>-14.5</v>
      </c>
      <c r="I216">
        <v>-14.2</v>
      </c>
      <c r="J216">
        <v>-13.9</v>
      </c>
      <c r="K216">
        <v>-13.9</v>
      </c>
      <c r="L216">
        <v>-13.4</v>
      </c>
      <c r="M216">
        <v>-13</v>
      </c>
    </row>
    <row r="217" spans="1:22" x14ac:dyDescent="0.2">
      <c r="A217" t="s">
        <v>291</v>
      </c>
      <c r="B217">
        <v>-19.7</v>
      </c>
      <c r="C217">
        <v>-19.100000000000001</v>
      </c>
      <c r="D217">
        <v>-18.3</v>
      </c>
      <c r="E217">
        <v>-17.8</v>
      </c>
      <c r="F217">
        <v>-17.7</v>
      </c>
      <c r="G217">
        <v>-17</v>
      </c>
      <c r="H217">
        <v>-16.399999999999999</v>
      </c>
      <c r="I217">
        <v>-15.9</v>
      </c>
      <c r="J217">
        <v>-15.5</v>
      </c>
      <c r="K217">
        <v>-15</v>
      </c>
      <c r="L217">
        <v>-14.6</v>
      </c>
      <c r="M217">
        <v>-14.4</v>
      </c>
    </row>
    <row r="218" spans="1:22" x14ac:dyDescent="0.2">
      <c r="A218" t="s">
        <v>292</v>
      </c>
      <c r="B218">
        <v>-27.1</v>
      </c>
      <c r="C218">
        <v>-25.7</v>
      </c>
      <c r="D218">
        <v>-25</v>
      </c>
      <c r="E218">
        <v>-23.9</v>
      </c>
      <c r="F218">
        <v>-23</v>
      </c>
      <c r="G218">
        <v>-22.7</v>
      </c>
      <c r="H218">
        <v>-22.2</v>
      </c>
      <c r="I218">
        <v>-21.8</v>
      </c>
      <c r="J218">
        <v>-21.4</v>
      </c>
      <c r="K218">
        <v>-20.9</v>
      </c>
      <c r="L218">
        <v>-20.7</v>
      </c>
      <c r="M218">
        <v>-20.5</v>
      </c>
    </row>
    <row r="219" spans="1:22" x14ac:dyDescent="0.2">
      <c r="A219" t="s">
        <v>293</v>
      </c>
      <c r="B219">
        <v>-16.8</v>
      </c>
      <c r="C219">
        <v>-15.8</v>
      </c>
      <c r="D219">
        <v>-15</v>
      </c>
      <c r="E219">
        <v>-14.2</v>
      </c>
      <c r="F219">
        <v>-13.9</v>
      </c>
      <c r="G219">
        <v>-13.2</v>
      </c>
      <c r="H219">
        <v>-13.2</v>
      </c>
      <c r="I219">
        <v>-12.7</v>
      </c>
      <c r="J219">
        <v>-12.6</v>
      </c>
      <c r="K219">
        <v>-12.5</v>
      </c>
      <c r="L219">
        <v>-12</v>
      </c>
      <c r="M219">
        <v>-11.6</v>
      </c>
    </row>
    <row r="220" spans="1:22" x14ac:dyDescent="0.2">
      <c r="A220" t="s">
        <v>294</v>
      </c>
      <c r="B220">
        <v>-11.7</v>
      </c>
      <c r="C220">
        <v>-10.9</v>
      </c>
      <c r="D220">
        <v>-10.5</v>
      </c>
      <c r="E220">
        <v>-9.9</v>
      </c>
      <c r="F220">
        <v>-9.6999999999999993</v>
      </c>
      <c r="G220">
        <v>-9.1999999999999993</v>
      </c>
      <c r="H220">
        <v>-9.1999999999999993</v>
      </c>
      <c r="I220">
        <v>-8.6999999999999993</v>
      </c>
      <c r="J220">
        <v>-8.4</v>
      </c>
      <c r="K220">
        <v>-8.1999999999999993</v>
      </c>
      <c r="L220">
        <v>-8</v>
      </c>
      <c r="M220">
        <v>-7.9</v>
      </c>
    </row>
    <row r="221" spans="1:22" x14ac:dyDescent="0.2">
      <c r="A221" t="s">
        <v>295</v>
      </c>
      <c r="B221">
        <v>-22.9</v>
      </c>
      <c r="C221">
        <v>-21.6</v>
      </c>
      <c r="D221">
        <v>-21.4</v>
      </c>
      <c r="E221">
        <v>-20.7</v>
      </c>
      <c r="F221">
        <v>-20.3</v>
      </c>
      <c r="G221">
        <v>-19.8</v>
      </c>
      <c r="H221">
        <v>-18.8</v>
      </c>
      <c r="I221">
        <v>-18.2</v>
      </c>
      <c r="J221">
        <v>-17.8</v>
      </c>
      <c r="K221">
        <v>-17.5</v>
      </c>
      <c r="L221">
        <v>-17.3</v>
      </c>
      <c r="M221">
        <v>-17</v>
      </c>
    </row>
    <row r="222" spans="1:22" x14ac:dyDescent="0.2">
      <c r="A222" t="s">
        <v>296</v>
      </c>
      <c r="B222">
        <v>-13.8</v>
      </c>
      <c r="C222">
        <v>-13.3</v>
      </c>
      <c r="D222">
        <v>-12.5</v>
      </c>
      <c r="E222">
        <v>-11.9</v>
      </c>
      <c r="F222">
        <v>-11.6</v>
      </c>
      <c r="G222">
        <v>-11.1</v>
      </c>
      <c r="H222">
        <v>-10.9</v>
      </c>
      <c r="I222">
        <v>-10.6</v>
      </c>
      <c r="J222">
        <v>-10.5</v>
      </c>
      <c r="K222">
        <v>-10.199999999999999</v>
      </c>
      <c r="L222">
        <v>-10.1</v>
      </c>
      <c r="M222">
        <v>-9.6999999999999993</v>
      </c>
    </row>
    <row r="223" spans="1:22" x14ac:dyDescent="0.2">
      <c r="A223" t="s">
        <v>297</v>
      </c>
      <c r="B223">
        <v>-19.600000000000001</v>
      </c>
      <c r="C223">
        <v>-19.100000000000001</v>
      </c>
      <c r="D223">
        <v>-17.899999999999999</v>
      </c>
      <c r="E223">
        <v>-17.2</v>
      </c>
      <c r="F223">
        <v>-16.600000000000001</v>
      </c>
      <c r="G223">
        <v>-16.399999999999999</v>
      </c>
      <c r="H223">
        <v>-16.100000000000001</v>
      </c>
      <c r="I223">
        <v>-15.8</v>
      </c>
      <c r="J223">
        <v>-15.5</v>
      </c>
      <c r="K223">
        <v>-15.4</v>
      </c>
      <c r="L223">
        <v>-15.2</v>
      </c>
      <c r="M223">
        <v>-14.9</v>
      </c>
      <c r="N223" s="113"/>
      <c r="O223" s="113"/>
      <c r="P223" s="113"/>
      <c r="Q223" s="113"/>
      <c r="R223" s="113"/>
      <c r="S223" s="113"/>
      <c r="T223" s="113"/>
      <c r="U223" s="113"/>
      <c r="V223" s="113"/>
    </row>
    <row r="224" spans="1:22" x14ac:dyDescent="0.2">
      <c r="A224" t="s">
        <v>298</v>
      </c>
      <c r="B224">
        <v>-18.899999999999999</v>
      </c>
      <c r="C224">
        <v>-18.3</v>
      </c>
      <c r="D224">
        <v>-17.600000000000001</v>
      </c>
      <c r="E224">
        <v>-17.100000000000001</v>
      </c>
      <c r="F224">
        <v>-16.7</v>
      </c>
      <c r="G224">
        <v>-16.3</v>
      </c>
      <c r="H224">
        <v>-16.2</v>
      </c>
      <c r="I224">
        <v>-15.8</v>
      </c>
      <c r="J224">
        <v>-15.6</v>
      </c>
      <c r="K224">
        <v>-15.5</v>
      </c>
      <c r="L224">
        <v>-14.9</v>
      </c>
      <c r="M224">
        <v>-14.7</v>
      </c>
      <c r="N224" s="113"/>
      <c r="O224" s="113"/>
      <c r="P224" s="113"/>
      <c r="Q224" s="113"/>
      <c r="R224" s="113"/>
      <c r="S224" s="113"/>
      <c r="T224" s="113"/>
      <c r="U224" s="113"/>
      <c r="V224" s="113"/>
    </row>
    <row r="225" spans="1:22" x14ac:dyDescent="0.2">
      <c r="A225" t="s">
        <v>299</v>
      </c>
      <c r="B225">
        <v>-17.3</v>
      </c>
      <c r="C225">
        <v>-16.2</v>
      </c>
      <c r="D225">
        <v>-15.5</v>
      </c>
      <c r="E225">
        <v>-14.8</v>
      </c>
      <c r="F225">
        <v>-14.5</v>
      </c>
      <c r="G225">
        <v>-14</v>
      </c>
      <c r="H225">
        <v>-13.6</v>
      </c>
      <c r="I225">
        <v>-13.3</v>
      </c>
      <c r="J225">
        <v>-13</v>
      </c>
      <c r="K225">
        <v>-12.8</v>
      </c>
      <c r="L225">
        <v>-12.4</v>
      </c>
      <c r="M225">
        <v>-12.4</v>
      </c>
      <c r="N225" s="113"/>
      <c r="O225" s="113"/>
      <c r="P225" s="113"/>
      <c r="Q225" s="113"/>
      <c r="R225" s="113"/>
      <c r="S225" s="113"/>
      <c r="T225" s="113"/>
      <c r="U225" s="113"/>
      <c r="V225" s="113"/>
    </row>
    <row r="226" spans="1:22" x14ac:dyDescent="0.2">
      <c r="A226" t="s">
        <v>300</v>
      </c>
      <c r="B226">
        <v>-9.1999999999999993</v>
      </c>
      <c r="C226">
        <v>-8.5</v>
      </c>
      <c r="D226">
        <v>-7.8</v>
      </c>
      <c r="E226">
        <v>-7.4</v>
      </c>
      <c r="F226">
        <v>-7.2</v>
      </c>
      <c r="G226">
        <v>-7.1</v>
      </c>
      <c r="H226">
        <v>-7</v>
      </c>
      <c r="I226">
        <v>-6.7</v>
      </c>
      <c r="J226">
        <v>-6.7</v>
      </c>
      <c r="K226">
        <v>-6.6</v>
      </c>
      <c r="L226">
        <v>-6.6</v>
      </c>
      <c r="M226">
        <v>-6.5</v>
      </c>
      <c r="N226" s="113"/>
      <c r="O226" s="113"/>
      <c r="P226" s="113"/>
      <c r="Q226" s="113"/>
      <c r="R226" s="113"/>
      <c r="S226" s="113"/>
      <c r="T226" s="113"/>
      <c r="U226" s="113"/>
      <c r="V226" s="113"/>
    </row>
    <row r="227" spans="1:22" x14ac:dyDescent="0.2">
      <c r="A227" t="s">
        <v>301</v>
      </c>
      <c r="B227">
        <v>-8.4</v>
      </c>
      <c r="C227">
        <v>-7.6</v>
      </c>
      <c r="D227">
        <v>-6.9</v>
      </c>
      <c r="E227">
        <v>-6.5</v>
      </c>
      <c r="F227">
        <v>-6.4</v>
      </c>
      <c r="G227">
        <v>-6.4</v>
      </c>
      <c r="H227">
        <v>-6.3</v>
      </c>
      <c r="I227">
        <v>-6.2</v>
      </c>
      <c r="J227">
        <v>-6.1</v>
      </c>
      <c r="K227">
        <v>-6.1</v>
      </c>
      <c r="L227">
        <v>-5.9</v>
      </c>
      <c r="M227">
        <v>-5.9</v>
      </c>
      <c r="N227" s="113"/>
      <c r="O227" s="113"/>
      <c r="P227" s="113"/>
      <c r="Q227" s="113"/>
      <c r="R227" s="113"/>
      <c r="S227" s="113"/>
      <c r="T227" s="113"/>
      <c r="U227" s="113"/>
      <c r="V227" s="113"/>
    </row>
    <row r="228" spans="1:22" x14ac:dyDescent="0.2">
      <c r="A228" t="s">
        <v>302</v>
      </c>
      <c r="B228">
        <v>-26.3</v>
      </c>
      <c r="C228">
        <v>-24.6</v>
      </c>
      <c r="D228">
        <v>-23.3</v>
      </c>
      <c r="E228">
        <v>-22.4</v>
      </c>
      <c r="F228">
        <v>-21.7</v>
      </c>
      <c r="G228">
        <v>-21.1</v>
      </c>
      <c r="H228">
        <v>-20.5</v>
      </c>
      <c r="I228">
        <v>-19.7</v>
      </c>
      <c r="J228">
        <v>-19.100000000000001</v>
      </c>
      <c r="K228">
        <v>-18.899999999999999</v>
      </c>
      <c r="L228">
        <v>-18.5</v>
      </c>
      <c r="M228">
        <v>-18.399999999999999</v>
      </c>
      <c r="N228" s="113"/>
      <c r="O228" s="113"/>
      <c r="P228" s="113"/>
      <c r="Q228" s="113"/>
      <c r="R228" s="113"/>
      <c r="S228" s="113"/>
      <c r="T228" s="113"/>
      <c r="U228" s="113"/>
      <c r="V228" s="113"/>
    </row>
    <row r="229" spans="1:22" x14ac:dyDescent="0.2">
      <c r="A229" t="s">
        <v>303</v>
      </c>
      <c r="B229">
        <v>-12.7</v>
      </c>
      <c r="C229">
        <v>-12.1</v>
      </c>
      <c r="D229">
        <v>-11.4</v>
      </c>
      <c r="E229">
        <v>-10.8</v>
      </c>
      <c r="F229">
        <v>-10.5</v>
      </c>
      <c r="G229">
        <v>-10</v>
      </c>
      <c r="H229">
        <v>-9.6999999999999993</v>
      </c>
      <c r="I229">
        <v>-9.5</v>
      </c>
      <c r="J229">
        <v>-9.4</v>
      </c>
      <c r="K229">
        <v>-9.1999999999999993</v>
      </c>
      <c r="L229">
        <v>-9.1</v>
      </c>
      <c r="M229">
        <v>-8.8000000000000007</v>
      </c>
      <c r="N229" s="113"/>
      <c r="O229" s="113"/>
      <c r="P229" s="113"/>
      <c r="Q229" s="113"/>
      <c r="R229" s="113"/>
      <c r="S229" s="113"/>
      <c r="T229" s="113"/>
      <c r="U229" s="113"/>
      <c r="V229" s="113"/>
    </row>
    <row r="230" spans="1:22" x14ac:dyDescent="0.2">
      <c r="A230" t="s">
        <v>304</v>
      </c>
      <c r="B230">
        <v>-23.4</v>
      </c>
      <c r="C230">
        <v>-22.4</v>
      </c>
      <c r="D230">
        <v>-21.9</v>
      </c>
      <c r="E230">
        <v>-20.9</v>
      </c>
      <c r="F230">
        <v>-20.2</v>
      </c>
      <c r="G230">
        <v>-19.399999999999999</v>
      </c>
      <c r="H230">
        <v>-18.8</v>
      </c>
      <c r="I230">
        <v>-18.399999999999999</v>
      </c>
      <c r="J230">
        <v>-18</v>
      </c>
      <c r="K230">
        <v>-17.5</v>
      </c>
      <c r="L230">
        <v>-16.899999999999999</v>
      </c>
      <c r="M230">
        <v>-16.600000000000001</v>
      </c>
      <c r="N230" s="113"/>
      <c r="O230" s="113"/>
      <c r="P230" s="113"/>
      <c r="Q230" s="113"/>
      <c r="R230" s="113"/>
      <c r="S230" s="113"/>
      <c r="T230" s="113"/>
      <c r="U230" s="113"/>
      <c r="V230" s="113"/>
    </row>
    <row r="231" spans="1:22" x14ac:dyDescent="0.2">
      <c r="A231" t="s">
        <v>305</v>
      </c>
      <c r="B231">
        <v>-12.4</v>
      </c>
      <c r="C231">
        <v>-11.8</v>
      </c>
      <c r="D231">
        <v>-11.4</v>
      </c>
      <c r="E231">
        <v>-10.8</v>
      </c>
      <c r="F231">
        <v>-10.4</v>
      </c>
      <c r="G231">
        <v>-10.199999999999999</v>
      </c>
      <c r="H231">
        <v>-9.6999999999999993</v>
      </c>
      <c r="I231">
        <v>-9.6</v>
      </c>
      <c r="J231">
        <v>-9.4</v>
      </c>
      <c r="K231">
        <v>-9.1</v>
      </c>
      <c r="L231">
        <v>-8.8000000000000007</v>
      </c>
      <c r="M231">
        <v>-8.6999999999999993</v>
      </c>
      <c r="N231" s="113"/>
      <c r="O231" s="113"/>
      <c r="P231" s="113"/>
      <c r="Q231" s="113"/>
      <c r="R231" s="113"/>
      <c r="S231" s="113"/>
      <c r="T231" s="113"/>
      <c r="U231" s="113"/>
      <c r="V231" s="113"/>
    </row>
    <row r="232" spans="1:22" x14ac:dyDescent="0.2">
      <c r="A232" t="s">
        <v>306</v>
      </c>
      <c r="B232">
        <v>-16</v>
      </c>
      <c r="C232">
        <v>-15.3</v>
      </c>
      <c r="D232">
        <v>-14.3</v>
      </c>
      <c r="E232">
        <v>-13.8</v>
      </c>
      <c r="F232">
        <v>-13.6</v>
      </c>
      <c r="G232">
        <v>-13.3</v>
      </c>
      <c r="H232">
        <v>-13.1</v>
      </c>
      <c r="I232">
        <v>-12.7</v>
      </c>
      <c r="J232">
        <v>-12.3</v>
      </c>
      <c r="K232">
        <v>-12</v>
      </c>
      <c r="L232">
        <v>-11.6</v>
      </c>
      <c r="M232">
        <v>-11.5</v>
      </c>
      <c r="N232" s="113"/>
      <c r="O232" s="113"/>
      <c r="P232" s="113"/>
      <c r="Q232" s="113"/>
      <c r="R232" s="113"/>
      <c r="S232" s="113"/>
      <c r="T232" s="113"/>
      <c r="U232" s="113"/>
      <c r="V232" s="113"/>
    </row>
    <row r="233" spans="1:22" x14ac:dyDescent="0.2">
      <c r="A233" t="s">
        <v>307</v>
      </c>
      <c r="B233">
        <v>-25.8</v>
      </c>
      <c r="C233">
        <v>-24.9</v>
      </c>
      <c r="D233">
        <v>-24.1</v>
      </c>
      <c r="E233">
        <v>-22.7</v>
      </c>
      <c r="F233">
        <v>-22.4</v>
      </c>
      <c r="G233">
        <v>-22</v>
      </c>
      <c r="H233">
        <v>-21.7</v>
      </c>
      <c r="I233">
        <v>-21.4</v>
      </c>
      <c r="J233">
        <v>-21</v>
      </c>
      <c r="K233">
        <v>-20.6</v>
      </c>
      <c r="L233">
        <v>-20.100000000000001</v>
      </c>
      <c r="M233">
        <v>-19.8</v>
      </c>
      <c r="N233" s="113"/>
      <c r="O233" s="113"/>
      <c r="P233" s="113"/>
      <c r="Q233" s="113"/>
      <c r="R233" s="113"/>
      <c r="S233" s="113"/>
      <c r="T233" s="113"/>
      <c r="U233" s="113"/>
      <c r="V233" s="113"/>
    </row>
    <row r="234" spans="1:22" x14ac:dyDescent="0.2">
      <c r="A234" t="s">
        <v>308</v>
      </c>
      <c r="B234">
        <v>-24.6</v>
      </c>
      <c r="C234">
        <v>-23.9</v>
      </c>
      <c r="D234">
        <v>-23.1</v>
      </c>
      <c r="E234">
        <v>-22.3</v>
      </c>
      <c r="F234">
        <v>-21.6</v>
      </c>
      <c r="G234">
        <v>-21.3</v>
      </c>
      <c r="H234">
        <v>-20.9</v>
      </c>
      <c r="I234">
        <v>-20.2</v>
      </c>
      <c r="J234">
        <v>-20</v>
      </c>
      <c r="K234">
        <v>-19.399999999999999</v>
      </c>
      <c r="L234">
        <v>-18.899999999999999</v>
      </c>
      <c r="M234">
        <v>-18.8</v>
      </c>
      <c r="N234" s="113"/>
      <c r="O234" s="113"/>
      <c r="P234" s="113"/>
      <c r="Q234" s="113"/>
      <c r="R234" s="113"/>
      <c r="S234" s="113"/>
      <c r="T234" s="113"/>
      <c r="U234" s="113"/>
      <c r="V234" s="113"/>
    </row>
    <row r="235" spans="1:22" x14ac:dyDescent="0.2">
      <c r="A235" t="s">
        <v>309</v>
      </c>
      <c r="B235">
        <v>-17.5</v>
      </c>
      <c r="C235">
        <v>-17</v>
      </c>
      <c r="D235">
        <v>-15.6</v>
      </c>
      <c r="E235">
        <v>-15.4</v>
      </c>
      <c r="F235">
        <v>-14.8</v>
      </c>
      <c r="G235">
        <v>-14.4</v>
      </c>
      <c r="H235">
        <v>-13.9</v>
      </c>
      <c r="I235">
        <v>-13.6</v>
      </c>
      <c r="J235">
        <v>-13.3</v>
      </c>
      <c r="K235">
        <v>-13.1</v>
      </c>
      <c r="L235">
        <v>-12.6</v>
      </c>
      <c r="M235">
        <v>-12.6</v>
      </c>
      <c r="N235" s="113"/>
      <c r="O235" s="113"/>
      <c r="P235" s="113"/>
      <c r="Q235" s="113"/>
      <c r="R235" s="113"/>
      <c r="S235" s="113"/>
      <c r="T235" s="113"/>
      <c r="U235" s="113"/>
      <c r="V235" s="113"/>
    </row>
    <row r="236" spans="1:22" x14ac:dyDescent="0.2">
      <c r="A236" t="s">
        <v>310</v>
      </c>
      <c r="B236">
        <v>-13.5</v>
      </c>
      <c r="C236">
        <v>-12.7</v>
      </c>
      <c r="D236">
        <v>-11.9</v>
      </c>
      <c r="E236">
        <v>-11.4</v>
      </c>
      <c r="F236">
        <v>-11.1</v>
      </c>
      <c r="G236">
        <v>-10.6</v>
      </c>
      <c r="H236">
        <v>-10.4</v>
      </c>
      <c r="I236">
        <v>-10</v>
      </c>
      <c r="J236">
        <v>-9.9</v>
      </c>
      <c r="K236">
        <v>-9.6999999999999993</v>
      </c>
      <c r="L236">
        <v>-9.4</v>
      </c>
      <c r="M236">
        <v>-9.3000000000000007</v>
      </c>
      <c r="N236" s="113"/>
      <c r="O236" s="113"/>
      <c r="P236" s="113"/>
      <c r="Q236" s="113"/>
      <c r="R236" s="113"/>
      <c r="S236" s="113"/>
      <c r="T236" s="113"/>
      <c r="U236" s="113"/>
      <c r="V236" s="113"/>
    </row>
    <row r="237" spans="1:22" x14ac:dyDescent="0.2">
      <c r="A237" t="s">
        <v>311</v>
      </c>
      <c r="B237">
        <v>-17</v>
      </c>
      <c r="C237">
        <v>-15.9</v>
      </c>
      <c r="D237">
        <v>-15.3</v>
      </c>
      <c r="E237">
        <v>-14.8</v>
      </c>
      <c r="F237">
        <v>-14.2</v>
      </c>
      <c r="G237">
        <v>-13.9</v>
      </c>
      <c r="H237">
        <v>-13.6</v>
      </c>
      <c r="I237">
        <v>-13.5</v>
      </c>
      <c r="J237">
        <v>-13.3</v>
      </c>
      <c r="K237">
        <v>-12.8</v>
      </c>
      <c r="L237">
        <v>-12.6</v>
      </c>
      <c r="M237">
        <v>-12.6</v>
      </c>
      <c r="N237" s="113"/>
      <c r="O237" s="113"/>
      <c r="P237" s="113"/>
      <c r="Q237" s="113"/>
      <c r="R237" s="113"/>
      <c r="S237" s="113"/>
      <c r="T237" s="113"/>
      <c r="U237" s="113"/>
      <c r="V237" s="113"/>
    </row>
    <row r="238" spans="1:22" x14ac:dyDescent="0.2">
      <c r="A238" t="s">
        <v>312</v>
      </c>
      <c r="B238">
        <v>-13.8</v>
      </c>
      <c r="C238">
        <v>-12.2</v>
      </c>
      <c r="D238">
        <v>-11.7</v>
      </c>
      <c r="E238">
        <v>-11.2</v>
      </c>
      <c r="F238">
        <v>-10.7</v>
      </c>
      <c r="G238">
        <v>-10.5</v>
      </c>
      <c r="H238">
        <v>-10</v>
      </c>
      <c r="I238">
        <v>-9.6</v>
      </c>
      <c r="J238">
        <v>-9.3000000000000007</v>
      </c>
      <c r="K238">
        <v>-9.1</v>
      </c>
      <c r="L238">
        <v>-8.9</v>
      </c>
      <c r="M238">
        <v>-8.8000000000000007</v>
      </c>
      <c r="N238" s="113"/>
      <c r="O238" s="113"/>
      <c r="P238" s="113"/>
      <c r="Q238" s="113"/>
      <c r="R238" s="113"/>
      <c r="S238" s="113"/>
      <c r="T238" s="113"/>
      <c r="U238" s="113"/>
      <c r="V238" s="113"/>
    </row>
    <row r="239" spans="1:22" x14ac:dyDescent="0.2">
      <c r="A239" t="s">
        <v>313</v>
      </c>
      <c r="B239">
        <v>-14.3</v>
      </c>
      <c r="C239">
        <v>-13.8</v>
      </c>
      <c r="D239">
        <v>-13.1</v>
      </c>
      <c r="E239">
        <v>-12.1</v>
      </c>
      <c r="F239">
        <v>-11.9</v>
      </c>
      <c r="G239">
        <v>-11.4</v>
      </c>
      <c r="H239">
        <v>-11.2</v>
      </c>
      <c r="I239">
        <v>-10.9</v>
      </c>
      <c r="J239">
        <v>-10.8</v>
      </c>
      <c r="K239">
        <v>-10.5</v>
      </c>
      <c r="L239">
        <v>-10.199999999999999</v>
      </c>
      <c r="M239">
        <v>-9.9</v>
      </c>
      <c r="N239" s="113"/>
      <c r="O239" s="113"/>
      <c r="P239" s="113"/>
      <c r="Q239" s="113"/>
      <c r="R239" s="113"/>
      <c r="S239" s="113"/>
      <c r="T239" s="113"/>
      <c r="U239" s="113"/>
      <c r="V239" s="113"/>
    </row>
    <row r="240" spans="1:22" x14ac:dyDescent="0.2">
      <c r="A240" t="s">
        <v>314</v>
      </c>
      <c r="B240">
        <v>-9.5</v>
      </c>
      <c r="C240">
        <v>-8.6</v>
      </c>
      <c r="D240">
        <v>-7.9</v>
      </c>
      <c r="E240">
        <v>-7.5</v>
      </c>
      <c r="F240">
        <v>-7.3</v>
      </c>
      <c r="G240">
        <v>-7.1</v>
      </c>
      <c r="H240">
        <v>-7</v>
      </c>
      <c r="I240">
        <v>-6.8</v>
      </c>
      <c r="J240">
        <v>-6.6</v>
      </c>
      <c r="K240">
        <v>-6.5</v>
      </c>
      <c r="L240">
        <v>-6.3</v>
      </c>
      <c r="M240">
        <v>-6.2</v>
      </c>
      <c r="N240" s="113"/>
      <c r="O240" s="113"/>
      <c r="P240" s="113"/>
      <c r="Q240" s="113"/>
      <c r="R240" s="113"/>
      <c r="S240" s="113"/>
      <c r="T240" s="113"/>
      <c r="U240" s="113"/>
      <c r="V240" s="113"/>
    </row>
    <row r="241" spans="1:22" x14ac:dyDescent="0.2">
      <c r="A241" t="s">
        <v>462</v>
      </c>
      <c r="B241">
        <v>-11.1</v>
      </c>
      <c r="C241">
        <v>-10.4</v>
      </c>
      <c r="D241">
        <v>-9.9</v>
      </c>
      <c r="E241">
        <v>-9.4</v>
      </c>
      <c r="F241">
        <v>-9.1999999999999993</v>
      </c>
      <c r="G241">
        <v>-8.9</v>
      </c>
      <c r="H241">
        <v>-8.6</v>
      </c>
      <c r="I241">
        <v>-8.1</v>
      </c>
      <c r="J241">
        <v>-7.8</v>
      </c>
      <c r="K241">
        <v>-7.6</v>
      </c>
      <c r="L241">
        <v>-7.5</v>
      </c>
      <c r="M241">
        <v>-7.5</v>
      </c>
      <c r="N241" s="113"/>
      <c r="O241" s="113"/>
      <c r="P241" s="113"/>
      <c r="Q241" s="113"/>
      <c r="R241" s="113"/>
      <c r="S241" s="113"/>
      <c r="T241" s="113"/>
      <c r="U241" s="113"/>
      <c r="V241" s="113"/>
    </row>
    <row r="242" spans="1:22" x14ac:dyDescent="0.2">
      <c r="A242" t="s">
        <v>315</v>
      </c>
      <c r="B242">
        <v>-13</v>
      </c>
      <c r="C242">
        <v>-12.1</v>
      </c>
      <c r="D242">
        <v>-11.2</v>
      </c>
      <c r="E242">
        <v>-10.8</v>
      </c>
      <c r="F242">
        <v>-10.4</v>
      </c>
      <c r="G242">
        <v>-9.9</v>
      </c>
      <c r="H242">
        <v>-9.5</v>
      </c>
      <c r="I242">
        <v>-9.1999999999999993</v>
      </c>
      <c r="J242">
        <v>-8.9</v>
      </c>
      <c r="K242">
        <v>-8.8000000000000007</v>
      </c>
      <c r="L242">
        <v>-8.4</v>
      </c>
      <c r="M242">
        <v>-8.4</v>
      </c>
      <c r="N242" s="113"/>
      <c r="O242" s="113"/>
      <c r="P242" s="113"/>
      <c r="Q242" s="113"/>
      <c r="R242" s="113"/>
      <c r="S242" s="113"/>
      <c r="T242" s="113"/>
      <c r="U242" s="113"/>
      <c r="V242" s="113"/>
    </row>
    <row r="243" spans="1:22" x14ac:dyDescent="0.2">
      <c r="A243" t="s">
        <v>316</v>
      </c>
      <c r="B243">
        <v>-12.9</v>
      </c>
      <c r="C243">
        <v>-12.1</v>
      </c>
      <c r="D243">
        <v>-11.4</v>
      </c>
      <c r="E243">
        <v>-10.9</v>
      </c>
      <c r="F243">
        <v>-10.5</v>
      </c>
      <c r="G243">
        <v>-10.199999999999999</v>
      </c>
      <c r="H243">
        <v>-9.6999999999999993</v>
      </c>
      <c r="I243">
        <v>-9.5</v>
      </c>
      <c r="J243">
        <v>-9.3000000000000007</v>
      </c>
      <c r="K243">
        <v>-9</v>
      </c>
      <c r="L243">
        <v>-8.6999999999999993</v>
      </c>
      <c r="M243">
        <v>-8.5</v>
      </c>
      <c r="N243" s="113"/>
      <c r="O243" s="113"/>
      <c r="P243" s="113"/>
      <c r="Q243" s="113"/>
      <c r="R243" s="113"/>
      <c r="S243" s="113"/>
      <c r="T243" s="113"/>
      <c r="U243" s="113"/>
      <c r="V243" s="113"/>
    </row>
    <row r="244" spans="1:22" x14ac:dyDescent="0.2">
      <c r="A244" t="s">
        <v>317</v>
      </c>
      <c r="B244">
        <v>-15.8</v>
      </c>
      <c r="C244">
        <v>-14.9</v>
      </c>
      <c r="D244">
        <v>-14.2</v>
      </c>
      <c r="E244">
        <v>-13.7</v>
      </c>
      <c r="F244">
        <v>-13.4</v>
      </c>
      <c r="G244">
        <v>-13.3</v>
      </c>
      <c r="H244">
        <v>-12.9</v>
      </c>
      <c r="I244">
        <v>-12.6</v>
      </c>
      <c r="J244">
        <v>-12</v>
      </c>
      <c r="K244">
        <v>-11.9</v>
      </c>
      <c r="L244">
        <v>-11.8</v>
      </c>
      <c r="M244">
        <v>-11.4</v>
      </c>
      <c r="N244" s="113"/>
      <c r="O244" s="113"/>
      <c r="P244" s="113"/>
      <c r="Q244" s="113"/>
      <c r="R244" s="113"/>
      <c r="S244" s="113"/>
      <c r="T244" s="113"/>
      <c r="U244" s="113"/>
      <c r="V244" s="113"/>
    </row>
    <row r="245" spans="1:22" x14ac:dyDescent="0.2">
      <c r="A245" t="s">
        <v>318</v>
      </c>
      <c r="B245">
        <v>-20</v>
      </c>
      <c r="C245">
        <v>-19.5</v>
      </c>
      <c r="D245">
        <v>-18.3</v>
      </c>
      <c r="E245">
        <v>-17.600000000000001</v>
      </c>
      <c r="F245">
        <v>-16.899999999999999</v>
      </c>
      <c r="G245">
        <v>-16.8</v>
      </c>
      <c r="H245">
        <v>-16.399999999999999</v>
      </c>
      <c r="I245">
        <v>-15.9</v>
      </c>
      <c r="J245">
        <v>-15.6</v>
      </c>
      <c r="K245">
        <v>-15.6</v>
      </c>
      <c r="L245">
        <v>-15.5</v>
      </c>
      <c r="M245">
        <v>-15.2</v>
      </c>
      <c r="N245" s="113"/>
      <c r="O245" s="113"/>
      <c r="P245" s="113"/>
      <c r="Q245" s="113"/>
      <c r="R245" s="113"/>
      <c r="S245" s="113"/>
      <c r="T245" s="113"/>
      <c r="U245" s="113"/>
      <c r="V245" s="113"/>
    </row>
    <row r="246" spans="1:22" x14ac:dyDescent="0.2">
      <c r="A246" t="s">
        <v>319</v>
      </c>
      <c r="B246">
        <v>-11.7</v>
      </c>
      <c r="C246">
        <v>-10.8</v>
      </c>
      <c r="D246">
        <v>-10.1</v>
      </c>
      <c r="E246">
        <v>-9.5</v>
      </c>
      <c r="F246">
        <v>-9.5</v>
      </c>
      <c r="G246">
        <v>-9.3000000000000007</v>
      </c>
      <c r="H246">
        <v>-9</v>
      </c>
      <c r="I246">
        <v>-8.6999999999999993</v>
      </c>
      <c r="J246">
        <v>-8.5</v>
      </c>
      <c r="K246">
        <v>-8.3000000000000007</v>
      </c>
      <c r="L246">
        <v>-8.1999999999999993</v>
      </c>
      <c r="M246">
        <v>-8</v>
      </c>
      <c r="N246" s="113"/>
      <c r="O246" s="113"/>
      <c r="P246" s="113"/>
      <c r="Q246" s="113"/>
      <c r="R246" s="113"/>
      <c r="S246" s="113"/>
      <c r="T246" s="113"/>
      <c r="U246" s="113"/>
      <c r="V246" s="113"/>
    </row>
    <row r="247" spans="1:22" x14ac:dyDescent="0.2">
      <c r="A247" t="s">
        <v>320</v>
      </c>
      <c r="B247">
        <v>-8.6</v>
      </c>
      <c r="C247">
        <v>-7.7</v>
      </c>
      <c r="D247">
        <v>-7.1</v>
      </c>
      <c r="E247">
        <v>-6.7</v>
      </c>
      <c r="F247">
        <v>-6.4</v>
      </c>
      <c r="G247">
        <v>-6.4</v>
      </c>
      <c r="H247">
        <v>-6.2</v>
      </c>
      <c r="I247">
        <v>-6.2</v>
      </c>
      <c r="J247">
        <v>-6.2</v>
      </c>
      <c r="K247">
        <v>-6</v>
      </c>
      <c r="L247">
        <v>-5.9</v>
      </c>
      <c r="M247">
        <v>-5.9</v>
      </c>
      <c r="N247" s="113"/>
      <c r="O247" s="113"/>
      <c r="P247" s="113"/>
      <c r="Q247" s="113"/>
      <c r="R247" s="113"/>
      <c r="S247" s="113"/>
      <c r="T247" s="113"/>
      <c r="U247" s="113"/>
      <c r="V247" s="113"/>
    </row>
    <row r="248" spans="1:22" x14ac:dyDescent="0.2">
      <c r="A248" t="s">
        <v>321</v>
      </c>
      <c r="B248">
        <v>-19.7</v>
      </c>
      <c r="C248">
        <v>-19.100000000000001</v>
      </c>
      <c r="D248">
        <v>-18.600000000000001</v>
      </c>
      <c r="E248">
        <v>-18.2</v>
      </c>
      <c r="F248">
        <v>-17.3</v>
      </c>
      <c r="G248">
        <v>-17</v>
      </c>
      <c r="H248">
        <v>-16.899999999999999</v>
      </c>
      <c r="I248">
        <v>-16.2</v>
      </c>
      <c r="J248">
        <v>-16.2</v>
      </c>
      <c r="K248">
        <v>-16</v>
      </c>
      <c r="L248">
        <v>-15.7</v>
      </c>
      <c r="M248">
        <v>-15.2</v>
      </c>
      <c r="N248" s="113"/>
      <c r="O248" s="113"/>
      <c r="P248" s="113"/>
      <c r="Q248" s="113"/>
      <c r="R248" s="113"/>
      <c r="S248" s="113"/>
      <c r="T248" s="113"/>
      <c r="U248" s="113"/>
      <c r="V248" s="113"/>
    </row>
    <row r="249" spans="1:22" x14ac:dyDescent="0.2">
      <c r="A249" t="s">
        <v>322</v>
      </c>
      <c r="B249">
        <v>-9.5</v>
      </c>
      <c r="C249">
        <v>-8.6</v>
      </c>
      <c r="D249">
        <v>-7.9</v>
      </c>
      <c r="E249">
        <v>-7.5</v>
      </c>
      <c r="F249">
        <v>-7.2</v>
      </c>
      <c r="G249">
        <v>-7.1</v>
      </c>
      <c r="H249">
        <v>-7</v>
      </c>
      <c r="I249">
        <v>-6.8</v>
      </c>
      <c r="J249">
        <v>-6.5</v>
      </c>
      <c r="K249">
        <v>-6.3</v>
      </c>
      <c r="L249">
        <v>-6.2</v>
      </c>
      <c r="M249">
        <v>-6.1</v>
      </c>
      <c r="N249" s="113"/>
      <c r="O249" s="113"/>
      <c r="P249" s="113"/>
      <c r="Q249" s="113"/>
      <c r="R249" s="113"/>
      <c r="S249" s="113"/>
      <c r="T249" s="113"/>
      <c r="U249" s="113"/>
      <c r="V249" s="113"/>
    </row>
    <row r="250" spans="1:22" x14ac:dyDescent="0.2">
      <c r="A250" t="s">
        <v>323</v>
      </c>
      <c r="B250">
        <v>-13</v>
      </c>
      <c r="C250">
        <v>-12.3</v>
      </c>
      <c r="D250">
        <v>-11.6</v>
      </c>
      <c r="E250">
        <v>-10.9</v>
      </c>
      <c r="F250">
        <v>-10.6</v>
      </c>
      <c r="G250">
        <v>-10.199999999999999</v>
      </c>
      <c r="H250">
        <v>-9.9</v>
      </c>
      <c r="I250">
        <v>-9.6999999999999993</v>
      </c>
      <c r="J250">
        <v>-9.6</v>
      </c>
      <c r="K250">
        <v>-9.4</v>
      </c>
      <c r="L250">
        <v>-9.3000000000000007</v>
      </c>
      <c r="M250">
        <v>-9.1</v>
      </c>
      <c r="N250" s="113"/>
      <c r="O250" s="113"/>
      <c r="P250" s="113"/>
      <c r="Q250" s="113"/>
      <c r="R250" s="113"/>
      <c r="S250" s="113"/>
      <c r="T250" s="113"/>
      <c r="U250" s="113"/>
      <c r="V250" s="113"/>
    </row>
    <row r="251" spans="1:22" x14ac:dyDescent="0.2">
      <c r="A251" t="s">
        <v>324</v>
      </c>
      <c r="B251">
        <v>-13.5</v>
      </c>
      <c r="C251">
        <v>-12.3</v>
      </c>
      <c r="D251">
        <v>-11.7</v>
      </c>
      <c r="E251">
        <v>-11.3</v>
      </c>
      <c r="F251">
        <v>-10.8</v>
      </c>
      <c r="G251">
        <v>-10.5</v>
      </c>
      <c r="H251">
        <v>-10.199999999999999</v>
      </c>
      <c r="I251">
        <v>-9.9</v>
      </c>
      <c r="J251">
        <v>-9.5</v>
      </c>
      <c r="K251">
        <v>-9.3000000000000007</v>
      </c>
      <c r="L251">
        <v>-9.1999999999999993</v>
      </c>
      <c r="M251">
        <v>-9</v>
      </c>
      <c r="N251" s="113"/>
      <c r="O251" s="113"/>
      <c r="P251" s="113"/>
      <c r="Q251" s="113"/>
      <c r="R251" s="113"/>
      <c r="S251" s="113"/>
      <c r="T251" s="113"/>
      <c r="U251" s="113"/>
      <c r="V251" s="113"/>
    </row>
    <row r="252" spans="1:22" x14ac:dyDescent="0.2">
      <c r="A252" t="s">
        <v>325</v>
      </c>
      <c r="B252">
        <v>-7.3</v>
      </c>
      <c r="C252">
        <v>-6.7</v>
      </c>
      <c r="D252">
        <v>-6.2</v>
      </c>
      <c r="E252">
        <v>-6</v>
      </c>
      <c r="F252">
        <v>-5.8</v>
      </c>
      <c r="G252">
        <v>-5.6</v>
      </c>
      <c r="H252">
        <v>-5.5</v>
      </c>
      <c r="I252">
        <v>-5.5</v>
      </c>
      <c r="J252">
        <v>-5.2</v>
      </c>
      <c r="K252">
        <v>-5.2</v>
      </c>
      <c r="L252">
        <v>-5.2</v>
      </c>
      <c r="M252">
        <v>-5</v>
      </c>
    </row>
    <row r="253" spans="1:22" x14ac:dyDescent="0.2">
      <c r="A253" t="s">
        <v>326</v>
      </c>
      <c r="B253">
        <v>-12.4</v>
      </c>
      <c r="C253">
        <v>-11.8</v>
      </c>
      <c r="D253">
        <v>-11.3</v>
      </c>
      <c r="E253">
        <v>-10.9</v>
      </c>
      <c r="F253">
        <v>-10.4</v>
      </c>
      <c r="G253">
        <v>-10.199999999999999</v>
      </c>
      <c r="H253">
        <v>-9.9</v>
      </c>
      <c r="I253">
        <v>-9.6</v>
      </c>
      <c r="J253">
        <v>-9.3000000000000007</v>
      </c>
      <c r="K253">
        <v>-9</v>
      </c>
      <c r="L253">
        <v>-8.9</v>
      </c>
      <c r="M253">
        <v>-8.8000000000000007</v>
      </c>
    </row>
    <row r="254" spans="1:22" x14ac:dyDescent="0.2">
      <c r="A254" t="s">
        <v>327</v>
      </c>
      <c r="B254">
        <v>-12.7</v>
      </c>
      <c r="C254">
        <v>-11.9</v>
      </c>
      <c r="D254">
        <v>-11.3</v>
      </c>
      <c r="E254">
        <v>-10.8</v>
      </c>
      <c r="F254">
        <v>-10.199999999999999</v>
      </c>
      <c r="G254">
        <v>-9.9</v>
      </c>
      <c r="H254">
        <v>-9.6</v>
      </c>
      <c r="I254">
        <v>-9.5</v>
      </c>
      <c r="J254">
        <v>-9.4</v>
      </c>
      <c r="K254">
        <v>-9</v>
      </c>
      <c r="L254">
        <v>-8.8000000000000007</v>
      </c>
      <c r="M254">
        <v>-8.5</v>
      </c>
    </row>
    <row r="255" spans="1:22" x14ac:dyDescent="0.2">
      <c r="A255" t="s">
        <v>463</v>
      </c>
      <c r="B255">
        <v>-13.9</v>
      </c>
      <c r="C255">
        <v>-13.6</v>
      </c>
      <c r="D255">
        <v>-12.7</v>
      </c>
      <c r="E255">
        <v>-12.1</v>
      </c>
      <c r="F255">
        <v>-11.7</v>
      </c>
      <c r="G255">
        <v>-11.3</v>
      </c>
      <c r="H255">
        <v>-11</v>
      </c>
      <c r="I255">
        <v>-10.7</v>
      </c>
      <c r="J255">
        <v>-10.6</v>
      </c>
      <c r="K255">
        <v>-10.5</v>
      </c>
      <c r="L255">
        <v>-10.199999999999999</v>
      </c>
      <c r="M255">
        <v>-9.8000000000000007</v>
      </c>
    </row>
    <row r="256" spans="1:22" x14ac:dyDescent="0.2">
      <c r="A256" t="s">
        <v>328</v>
      </c>
      <c r="B256">
        <v>-12.8</v>
      </c>
      <c r="C256">
        <v>-12.5</v>
      </c>
      <c r="D256">
        <v>-11.8</v>
      </c>
      <c r="E256">
        <v>-11.2</v>
      </c>
      <c r="F256">
        <v>-10.7</v>
      </c>
      <c r="G256">
        <v>-10.5</v>
      </c>
      <c r="H256">
        <v>-10.199999999999999</v>
      </c>
      <c r="I256">
        <v>-10.1</v>
      </c>
      <c r="J256">
        <v>-10</v>
      </c>
      <c r="K256">
        <v>-9.8000000000000007</v>
      </c>
      <c r="L256">
        <v>-9.5</v>
      </c>
      <c r="M256">
        <v>-9.1</v>
      </c>
    </row>
    <row r="257" spans="1:13" x14ac:dyDescent="0.2">
      <c r="A257" t="s">
        <v>329</v>
      </c>
      <c r="B257">
        <v>-13.8</v>
      </c>
      <c r="C257">
        <v>-13.3</v>
      </c>
      <c r="D257">
        <v>-12.6</v>
      </c>
      <c r="E257">
        <v>-12</v>
      </c>
      <c r="F257">
        <v>-11.7</v>
      </c>
      <c r="G257">
        <v>-11.2</v>
      </c>
      <c r="H257">
        <v>-11.1</v>
      </c>
      <c r="I257">
        <v>-10.8</v>
      </c>
      <c r="J257">
        <v>-10.7</v>
      </c>
      <c r="K257">
        <v>-10.4</v>
      </c>
      <c r="L257">
        <v>-10.1</v>
      </c>
      <c r="M257">
        <v>-9.9</v>
      </c>
    </row>
    <row r="258" spans="1:13" x14ac:dyDescent="0.2">
      <c r="A258" t="s">
        <v>330</v>
      </c>
      <c r="B258">
        <v>-23.6</v>
      </c>
      <c r="C258">
        <v>-22.5</v>
      </c>
      <c r="D258">
        <v>-21.6</v>
      </c>
      <c r="E258">
        <v>-21</v>
      </c>
      <c r="F258">
        <v>-20.2</v>
      </c>
      <c r="G258">
        <v>-19.8</v>
      </c>
      <c r="H258">
        <v>-19.3</v>
      </c>
      <c r="I258">
        <v>-18.8</v>
      </c>
      <c r="J258">
        <v>-18.5</v>
      </c>
      <c r="K258">
        <v>-18.100000000000001</v>
      </c>
      <c r="L258">
        <v>-17.899999999999999</v>
      </c>
      <c r="M258">
        <v>-17.5</v>
      </c>
    </row>
    <row r="259" spans="1:13" x14ac:dyDescent="0.2">
      <c r="A259" t="s">
        <v>331</v>
      </c>
      <c r="B259">
        <v>-17.899999999999999</v>
      </c>
      <c r="C259">
        <v>-16.8</v>
      </c>
      <c r="D259">
        <v>-15.8</v>
      </c>
      <c r="E259">
        <v>-15.4</v>
      </c>
      <c r="F259">
        <v>-14.7</v>
      </c>
      <c r="G259">
        <v>-14.3</v>
      </c>
      <c r="H259">
        <v>-13.5</v>
      </c>
      <c r="I259">
        <v>-13.4</v>
      </c>
      <c r="J259">
        <v>-13.4</v>
      </c>
      <c r="K259">
        <v>-13</v>
      </c>
      <c r="L259">
        <v>-12.7</v>
      </c>
      <c r="M259">
        <v>-12.5</v>
      </c>
    </row>
    <row r="260" spans="1:13" x14ac:dyDescent="0.2">
      <c r="A260" t="s">
        <v>332</v>
      </c>
      <c r="B260">
        <v>-13.8</v>
      </c>
      <c r="C260">
        <v>-12.8</v>
      </c>
      <c r="D260">
        <v>-12</v>
      </c>
      <c r="E260">
        <v>-11.5</v>
      </c>
      <c r="F260">
        <v>-11.1</v>
      </c>
      <c r="G260">
        <v>-10.5</v>
      </c>
      <c r="H260">
        <v>-10.199999999999999</v>
      </c>
      <c r="I260">
        <v>-9.8000000000000007</v>
      </c>
      <c r="J260">
        <v>-9.6</v>
      </c>
      <c r="K260">
        <v>-9.5</v>
      </c>
      <c r="L260">
        <v>-9.1</v>
      </c>
      <c r="M260">
        <v>-9</v>
      </c>
    </row>
    <row r="261" spans="1:13" x14ac:dyDescent="0.2">
      <c r="A261" t="s">
        <v>333</v>
      </c>
      <c r="B261">
        <v>-10.9</v>
      </c>
      <c r="C261">
        <v>-10.5</v>
      </c>
      <c r="D261">
        <v>-9.9</v>
      </c>
      <c r="E261">
        <v>-9.6999999999999993</v>
      </c>
      <c r="F261">
        <v>-9.1</v>
      </c>
      <c r="G261">
        <v>-8.9</v>
      </c>
      <c r="H261">
        <v>-8.6999999999999993</v>
      </c>
      <c r="I261">
        <v>-8.1999999999999993</v>
      </c>
      <c r="J261">
        <v>-7.9</v>
      </c>
      <c r="K261">
        <v>-7.8</v>
      </c>
      <c r="L261">
        <v>-7.7</v>
      </c>
      <c r="M261">
        <v>-7.6</v>
      </c>
    </row>
    <row r="262" spans="1:13" x14ac:dyDescent="0.2">
      <c r="A262" t="s">
        <v>334</v>
      </c>
      <c r="B262">
        <v>-12.1</v>
      </c>
      <c r="C262">
        <v>-11.4</v>
      </c>
      <c r="D262">
        <v>-10.8</v>
      </c>
      <c r="E262">
        <v>-10.1</v>
      </c>
      <c r="F262">
        <v>-10</v>
      </c>
      <c r="G262">
        <v>-9.6</v>
      </c>
      <c r="H262">
        <v>-9.5</v>
      </c>
      <c r="I262">
        <v>-9.1999999999999993</v>
      </c>
      <c r="J262">
        <v>-9</v>
      </c>
      <c r="K262">
        <v>-8.8000000000000007</v>
      </c>
      <c r="L262">
        <v>-8.6</v>
      </c>
      <c r="M262">
        <v>-8.4</v>
      </c>
    </row>
    <row r="263" spans="1:13" x14ac:dyDescent="0.2">
      <c r="A263" t="s">
        <v>335</v>
      </c>
      <c r="B263">
        <v>-13.6</v>
      </c>
      <c r="C263">
        <v>-13.1</v>
      </c>
      <c r="D263">
        <v>-12.2</v>
      </c>
      <c r="E263">
        <v>-11.7</v>
      </c>
      <c r="F263">
        <v>-11.5</v>
      </c>
      <c r="G263">
        <v>-11</v>
      </c>
      <c r="H263">
        <v>-10.7</v>
      </c>
      <c r="I263">
        <v>-10.4</v>
      </c>
      <c r="J263">
        <v>-10.199999999999999</v>
      </c>
      <c r="K263">
        <v>-10.1</v>
      </c>
      <c r="L263">
        <v>-9.8000000000000007</v>
      </c>
      <c r="M263">
        <v>-9.6</v>
      </c>
    </row>
    <row r="264" spans="1:13" x14ac:dyDescent="0.2">
      <c r="A264" t="s">
        <v>336</v>
      </c>
      <c r="B264">
        <v>-20.9</v>
      </c>
      <c r="C264">
        <v>-19.8</v>
      </c>
      <c r="D264">
        <v>-19.2</v>
      </c>
      <c r="E264">
        <v>-18.600000000000001</v>
      </c>
      <c r="F264">
        <v>-18.3</v>
      </c>
      <c r="G264">
        <v>-17.899999999999999</v>
      </c>
      <c r="H264">
        <v>-17.5</v>
      </c>
      <c r="I264">
        <v>-17.100000000000001</v>
      </c>
      <c r="J264">
        <v>-16.899999999999999</v>
      </c>
      <c r="K264">
        <v>-16.5</v>
      </c>
      <c r="L264">
        <v>-16.399999999999999</v>
      </c>
      <c r="M264">
        <v>-16.2</v>
      </c>
    </row>
    <row r="265" spans="1:13" x14ac:dyDescent="0.2">
      <c r="A265" t="s">
        <v>464</v>
      </c>
      <c r="B265">
        <v>-14.6</v>
      </c>
      <c r="C265">
        <v>-13.8</v>
      </c>
      <c r="D265">
        <v>-13.2</v>
      </c>
      <c r="E265">
        <v>-12.8</v>
      </c>
      <c r="F265">
        <v>-12.3</v>
      </c>
      <c r="G265">
        <v>-12</v>
      </c>
      <c r="H265">
        <v>-11.7</v>
      </c>
      <c r="I265">
        <v>-11.5</v>
      </c>
      <c r="J265">
        <v>-11.2</v>
      </c>
      <c r="K265">
        <v>-10.9</v>
      </c>
      <c r="L265">
        <v>-10.8</v>
      </c>
      <c r="M265">
        <v>-10.5</v>
      </c>
    </row>
    <row r="266" spans="1:13" x14ac:dyDescent="0.2">
      <c r="A266" t="s">
        <v>337</v>
      </c>
      <c r="B266">
        <v>-16.3</v>
      </c>
      <c r="C266">
        <v>-15</v>
      </c>
      <c r="D266">
        <v>-14.4</v>
      </c>
      <c r="E266">
        <v>-13.8</v>
      </c>
      <c r="F266">
        <v>-13.5</v>
      </c>
      <c r="G266">
        <v>-13.1</v>
      </c>
      <c r="H266">
        <v>-12.6</v>
      </c>
      <c r="I266">
        <v>-12.5</v>
      </c>
      <c r="J266">
        <v>-12.2</v>
      </c>
      <c r="K266">
        <v>-11.9</v>
      </c>
      <c r="L266">
        <v>-11.7</v>
      </c>
      <c r="M266">
        <v>-11.4</v>
      </c>
    </row>
    <row r="267" spans="1:13" x14ac:dyDescent="0.2">
      <c r="A267" t="s">
        <v>338</v>
      </c>
      <c r="B267">
        <v>-13.8</v>
      </c>
      <c r="C267">
        <v>-12.8</v>
      </c>
      <c r="D267">
        <v>-12</v>
      </c>
      <c r="E267">
        <v>-11.5</v>
      </c>
      <c r="F267">
        <v>-11</v>
      </c>
      <c r="G267">
        <v>-10.5</v>
      </c>
      <c r="H267">
        <v>-10.199999999999999</v>
      </c>
      <c r="I267">
        <v>-9.9</v>
      </c>
      <c r="J267">
        <v>-9.6</v>
      </c>
      <c r="K267">
        <v>-9.3000000000000007</v>
      </c>
      <c r="L267">
        <v>-9</v>
      </c>
      <c r="M267">
        <v>-8.8000000000000007</v>
      </c>
    </row>
    <row r="268" spans="1:13" x14ac:dyDescent="0.2">
      <c r="A268" t="s">
        <v>339</v>
      </c>
      <c r="B268">
        <v>-13.4</v>
      </c>
      <c r="C268">
        <v>-12.6</v>
      </c>
      <c r="D268">
        <v>-11.9</v>
      </c>
      <c r="E268">
        <v>-11.4</v>
      </c>
      <c r="F268">
        <v>-11</v>
      </c>
      <c r="G268">
        <v>-10.6</v>
      </c>
      <c r="H268">
        <v>-10.199999999999999</v>
      </c>
      <c r="I268">
        <v>-9.9</v>
      </c>
      <c r="J268">
        <v>-9.6999999999999993</v>
      </c>
      <c r="K268">
        <v>-9.5</v>
      </c>
      <c r="L268">
        <v>-9.3000000000000007</v>
      </c>
      <c r="M268">
        <v>-9.1999999999999993</v>
      </c>
    </row>
    <row r="269" spans="1:13" x14ac:dyDescent="0.2">
      <c r="A269" t="s">
        <v>340</v>
      </c>
      <c r="B269">
        <v>-12.5</v>
      </c>
      <c r="C269">
        <v>-11.3</v>
      </c>
      <c r="D269">
        <v>-10.5</v>
      </c>
      <c r="E269">
        <v>-10</v>
      </c>
      <c r="F269">
        <v>-9.5</v>
      </c>
      <c r="G269">
        <v>-9.1999999999999993</v>
      </c>
      <c r="H269">
        <v>-9.1</v>
      </c>
      <c r="I269">
        <v>-8.9</v>
      </c>
      <c r="J269">
        <v>-8.6999999999999993</v>
      </c>
      <c r="K269">
        <v>-8.5</v>
      </c>
      <c r="L269">
        <v>-8.1999999999999993</v>
      </c>
      <c r="M269">
        <v>-7.9</v>
      </c>
    </row>
    <row r="270" spans="1:13" x14ac:dyDescent="0.2">
      <c r="A270" t="s">
        <v>341</v>
      </c>
      <c r="B270">
        <v>-14.1</v>
      </c>
      <c r="C270">
        <v>-13.6</v>
      </c>
      <c r="D270">
        <v>-12.6</v>
      </c>
      <c r="E270">
        <v>-12.6</v>
      </c>
      <c r="F270">
        <v>-12.1</v>
      </c>
      <c r="G270">
        <v>-11.6</v>
      </c>
      <c r="H270">
        <v>-11.6</v>
      </c>
      <c r="I270">
        <v>-11.4</v>
      </c>
      <c r="J270">
        <v>-11.2</v>
      </c>
      <c r="K270">
        <v>-10.7</v>
      </c>
      <c r="L270">
        <v>-10.6</v>
      </c>
      <c r="M270">
        <v>-10.3</v>
      </c>
    </row>
    <row r="271" spans="1:13" x14ac:dyDescent="0.2">
      <c r="A271" t="s">
        <v>342</v>
      </c>
      <c r="B271">
        <v>-20.9</v>
      </c>
      <c r="C271">
        <v>-20</v>
      </c>
      <c r="D271">
        <v>-18.5</v>
      </c>
      <c r="E271">
        <v>-17.899999999999999</v>
      </c>
      <c r="F271">
        <v>-17.7</v>
      </c>
      <c r="G271">
        <v>-17.3</v>
      </c>
      <c r="H271">
        <v>-16.899999999999999</v>
      </c>
      <c r="I271">
        <v>-16.8</v>
      </c>
      <c r="J271">
        <v>-16.2</v>
      </c>
      <c r="K271">
        <v>-15.9</v>
      </c>
      <c r="L271">
        <v>-15.5</v>
      </c>
      <c r="M271">
        <v>-15.1</v>
      </c>
    </row>
    <row r="272" spans="1:13" x14ac:dyDescent="0.2">
      <c r="A272" t="s">
        <v>343</v>
      </c>
      <c r="B272">
        <v>-13.5</v>
      </c>
      <c r="C272">
        <v>-12.6</v>
      </c>
      <c r="D272">
        <v>-12.1</v>
      </c>
      <c r="E272">
        <v>-11.5</v>
      </c>
      <c r="F272">
        <v>-11.1</v>
      </c>
      <c r="G272">
        <v>-10.8</v>
      </c>
      <c r="H272">
        <v>-10.5</v>
      </c>
      <c r="I272">
        <v>-10</v>
      </c>
      <c r="J272">
        <v>-9.8000000000000007</v>
      </c>
      <c r="K272">
        <v>-9.6</v>
      </c>
      <c r="L272">
        <v>-9.3000000000000007</v>
      </c>
      <c r="M272">
        <v>-9.1999999999999993</v>
      </c>
    </row>
    <row r="273" spans="1:13" x14ac:dyDescent="0.2">
      <c r="A273" t="s">
        <v>344</v>
      </c>
      <c r="B273">
        <v>-9.6</v>
      </c>
      <c r="C273">
        <v>-9.3000000000000007</v>
      </c>
      <c r="D273">
        <v>-8.5</v>
      </c>
      <c r="E273">
        <v>-8.1999999999999993</v>
      </c>
      <c r="F273">
        <v>-7.8</v>
      </c>
      <c r="G273">
        <v>-7.6</v>
      </c>
      <c r="H273">
        <v>-7.4</v>
      </c>
      <c r="I273">
        <v>-7.3</v>
      </c>
      <c r="J273">
        <v>-7.1</v>
      </c>
      <c r="K273">
        <v>-7</v>
      </c>
      <c r="L273">
        <v>-6.8</v>
      </c>
      <c r="M273">
        <v>-6.6</v>
      </c>
    </row>
    <row r="274" spans="1:13" x14ac:dyDescent="0.2">
      <c r="A274" t="s">
        <v>345</v>
      </c>
      <c r="B274">
        <v>-12.7</v>
      </c>
      <c r="C274">
        <v>-12.4</v>
      </c>
      <c r="D274">
        <v>-11.8</v>
      </c>
      <c r="E274">
        <v>-11.4</v>
      </c>
      <c r="F274">
        <v>-10.9</v>
      </c>
      <c r="G274">
        <v>-10.5</v>
      </c>
      <c r="H274">
        <v>-10.4</v>
      </c>
      <c r="I274">
        <v>-10.199999999999999</v>
      </c>
      <c r="J274">
        <v>-10.1</v>
      </c>
      <c r="K274">
        <v>-9.9</v>
      </c>
      <c r="L274">
        <v>-9.5</v>
      </c>
      <c r="M274">
        <v>-9.1999999999999993</v>
      </c>
    </row>
    <row r="275" spans="1:13" x14ac:dyDescent="0.2">
      <c r="A275" t="s">
        <v>346</v>
      </c>
      <c r="B275">
        <v>-13.8</v>
      </c>
      <c r="C275">
        <v>-12.8</v>
      </c>
      <c r="D275">
        <v>-11.9</v>
      </c>
      <c r="E275">
        <v>-11.5</v>
      </c>
      <c r="F275">
        <v>-11</v>
      </c>
      <c r="G275">
        <v>-10.7</v>
      </c>
      <c r="H275">
        <v>-10.4</v>
      </c>
      <c r="I275">
        <v>-10.1</v>
      </c>
      <c r="J275">
        <v>-9.9</v>
      </c>
      <c r="K275">
        <v>-9.8000000000000007</v>
      </c>
      <c r="L275">
        <v>-9.5</v>
      </c>
      <c r="M275">
        <v>-9.4</v>
      </c>
    </row>
    <row r="276" spans="1:13" x14ac:dyDescent="0.2">
      <c r="A276" t="s">
        <v>347</v>
      </c>
      <c r="B276">
        <v>-27.8</v>
      </c>
      <c r="C276">
        <v>-26.2</v>
      </c>
      <c r="D276">
        <v>-25</v>
      </c>
      <c r="E276">
        <v>-24.8</v>
      </c>
      <c r="F276">
        <v>-23.9</v>
      </c>
      <c r="G276">
        <v>-23.3</v>
      </c>
      <c r="H276">
        <v>-22.4</v>
      </c>
      <c r="I276">
        <v>-22</v>
      </c>
      <c r="J276">
        <v>-21.7</v>
      </c>
      <c r="K276">
        <v>-21.5</v>
      </c>
      <c r="L276">
        <v>-21.3</v>
      </c>
      <c r="M276">
        <v>-21</v>
      </c>
    </row>
    <row r="277" spans="1:13" x14ac:dyDescent="0.2">
      <c r="A277" t="s">
        <v>348</v>
      </c>
      <c r="B277">
        <v>-14.5</v>
      </c>
      <c r="C277">
        <v>-13.5</v>
      </c>
      <c r="D277">
        <v>-12.2</v>
      </c>
      <c r="E277">
        <v>-11.8</v>
      </c>
      <c r="F277">
        <v>-11.4</v>
      </c>
      <c r="G277">
        <v>-11.2</v>
      </c>
      <c r="H277">
        <v>-10.8</v>
      </c>
      <c r="I277">
        <v>-10.5</v>
      </c>
      <c r="J277">
        <v>-10.4</v>
      </c>
      <c r="K277">
        <v>-10.1</v>
      </c>
      <c r="L277">
        <v>-9.8000000000000007</v>
      </c>
      <c r="M277">
        <v>-9.6999999999999993</v>
      </c>
    </row>
    <row r="278" spans="1:13" x14ac:dyDescent="0.2">
      <c r="A278" t="s">
        <v>349</v>
      </c>
      <c r="B278">
        <v>-23.5</v>
      </c>
      <c r="C278">
        <v>-22.3</v>
      </c>
      <c r="D278">
        <v>-21.7</v>
      </c>
      <c r="E278">
        <v>-21.1</v>
      </c>
      <c r="F278">
        <v>-20.8</v>
      </c>
      <c r="G278">
        <v>-20.2</v>
      </c>
      <c r="H278">
        <v>-19.7</v>
      </c>
      <c r="I278">
        <v>-19.7</v>
      </c>
      <c r="J278">
        <v>-19.100000000000001</v>
      </c>
      <c r="K278">
        <v>-18.899999999999999</v>
      </c>
      <c r="L278">
        <v>-18.7</v>
      </c>
      <c r="M278">
        <v>-18.399999999999999</v>
      </c>
    </row>
    <row r="279" spans="1:13" x14ac:dyDescent="0.2">
      <c r="A279" t="s">
        <v>350</v>
      </c>
      <c r="B279">
        <v>-16.2</v>
      </c>
      <c r="C279">
        <v>-14.7</v>
      </c>
      <c r="D279">
        <v>-13.9</v>
      </c>
      <c r="E279">
        <v>-13.4</v>
      </c>
      <c r="F279">
        <v>-12.9</v>
      </c>
      <c r="G279">
        <v>-12.5</v>
      </c>
      <c r="H279">
        <v>-12.1</v>
      </c>
      <c r="I279">
        <v>-11.7</v>
      </c>
      <c r="J279">
        <v>-11.4</v>
      </c>
      <c r="K279">
        <v>-11.3</v>
      </c>
      <c r="L279">
        <v>-11</v>
      </c>
      <c r="M279">
        <v>-10.8</v>
      </c>
    </row>
    <row r="280" spans="1:13" x14ac:dyDescent="0.2">
      <c r="A280" t="s">
        <v>351</v>
      </c>
      <c r="B280">
        <v>-8.5</v>
      </c>
      <c r="C280">
        <v>-7.7</v>
      </c>
      <c r="D280">
        <v>-7.5</v>
      </c>
      <c r="E280">
        <v>-7.1</v>
      </c>
      <c r="F280">
        <v>-6.8</v>
      </c>
      <c r="G280">
        <v>-6.7</v>
      </c>
      <c r="H280">
        <v>-6.5</v>
      </c>
      <c r="I280">
        <v>-6.2</v>
      </c>
      <c r="J280">
        <v>-6.1</v>
      </c>
      <c r="K280">
        <v>-5.9</v>
      </c>
      <c r="L280">
        <v>-5.7</v>
      </c>
      <c r="M280">
        <v>-5.6</v>
      </c>
    </row>
    <row r="281" spans="1:13" x14ac:dyDescent="0.2">
      <c r="A281" t="s">
        <v>352</v>
      </c>
      <c r="B281">
        <v>-13.3</v>
      </c>
      <c r="C281">
        <v>-12.3</v>
      </c>
      <c r="D281">
        <v>-11.8</v>
      </c>
      <c r="E281">
        <v>-11.4</v>
      </c>
      <c r="F281">
        <v>-11.1</v>
      </c>
      <c r="G281">
        <v>-10.8</v>
      </c>
      <c r="H281">
        <v>-10.4</v>
      </c>
      <c r="I281">
        <v>-10</v>
      </c>
      <c r="J281">
        <v>-9.8000000000000007</v>
      </c>
      <c r="K281">
        <v>-9.6</v>
      </c>
      <c r="L281">
        <v>-9.3000000000000007</v>
      </c>
      <c r="M281">
        <v>-9.1999999999999993</v>
      </c>
    </row>
    <row r="282" spans="1:13" x14ac:dyDescent="0.2">
      <c r="A282" t="s">
        <v>353</v>
      </c>
      <c r="B282">
        <v>-12.6</v>
      </c>
      <c r="C282">
        <v>-11.8</v>
      </c>
      <c r="D282">
        <v>-11.3</v>
      </c>
      <c r="E282">
        <v>-11</v>
      </c>
      <c r="F282">
        <v>-10.4</v>
      </c>
      <c r="G282">
        <v>-10.3</v>
      </c>
      <c r="H282">
        <v>-9.9</v>
      </c>
      <c r="I282">
        <v>-9.6999999999999993</v>
      </c>
      <c r="J282">
        <v>-9.4</v>
      </c>
      <c r="K282">
        <v>-9.1</v>
      </c>
      <c r="L282">
        <v>-8.9</v>
      </c>
      <c r="M282">
        <v>-8.8000000000000007</v>
      </c>
    </row>
    <row r="283" spans="1:13" x14ac:dyDescent="0.2">
      <c r="A283" t="s">
        <v>354</v>
      </c>
      <c r="B283">
        <v>-21.7</v>
      </c>
      <c r="C283">
        <v>-20.5</v>
      </c>
      <c r="D283">
        <v>-20.2</v>
      </c>
      <c r="E283">
        <v>-19.7</v>
      </c>
      <c r="F283">
        <v>-19.3</v>
      </c>
      <c r="G283">
        <v>-18.7</v>
      </c>
      <c r="H283">
        <v>-18.3</v>
      </c>
      <c r="I283">
        <v>-18</v>
      </c>
      <c r="J283">
        <v>-17.5</v>
      </c>
      <c r="K283">
        <v>-17.3</v>
      </c>
      <c r="L283">
        <v>-17.3</v>
      </c>
      <c r="M283">
        <v>-16.899999999999999</v>
      </c>
    </row>
    <row r="284" spans="1:13" x14ac:dyDescent="0.2">
      <c r="A284" t="s">
        <v>355</v>
      </c>
      <c r="B284">
        <v>-13.2</v>
      </c>
      <c r="C284">
        <v>-12.4</v>
      </c>
      <c r="D284">
        <v>-11.6</v>
      </c>
      <c r="E284">
        <v>-11</v>
      </c>
      <c r="F284">
        <v>-11</v>
      </c>
      <c r="G284">
        <v>-10.6</v>
      </c>
      <c r="H284">
        <v>-10.199999999999999</v>
      </c>
      <c r="I284">
        <v>-9.9</v>
      </c>
      <c r="J284">
        <v>-9.6999999999999993</v>
      </c>
      <c r="K284">
        <v>-9.6999999999999993</v>
      </c>
      <c r="L284">
        <v>-9.4</v>
      </c>
      <c r="M284">
        <v>-9.3000000000000007</v>
      </c>
    </row>
    <row r="285" spans="1:13" x14ac:dyDescent="0.2">
      <c r="A285" t="s">
        <v>465</v>
      </c>
      <c r="B285">
        <v>-12.7</v>
      </c>
      <c r="C285">
        <v>-12.6</v>
      </c>
      <c r="D285">
        <v>-11.8</v>
      </c>
      <c r="E285">
        <v>-11.3</v>
      </c>
      <c r="F285">
        <v>-11.1</v>
      </c>
      <c r="G285">
        <v>-10.6</v>
      </c>
      <c r="H285">
        <v>-10.199999999999999</v>
      </c>
      <c r="I285">
        <v>-10</v>
      </c>
      <c r="J285">
        <v>-9.9</v>
      </c>
      <c r="K285">
        <v>-9.8000000000000007</v>
      </c>
      <c r="L285">
        <v>-9.5</v>
      </c>
      <c r="M285">
        <v>-9.1</v>
      </c>
    </row>
    <row r="286" spans="1:13" x14ac:dyDescent="0.2">
      <c r="A286" t="s">
        <v>356</v>
      </c>
      <c r="B286">
        <v>-12</v>
      </c>
      <c r="C286">
        <v>-11</v>
      </c>
      <c r="D286">
        <v>-10.1</v>
      </c>
      <c r="E286">
        <v>-9.6999999999999993</v>
      </c>
      <c r="F286">
        <v>-9.3000000000000007</v>
      </c>
      <c r="G286">
        <v>-9</v>
      </c>
      <c r="H286">
        <v>-8.9</v>
      </c>
      <c r="I286">
        <v>-8.6</v>
      </c>
      <c r="J286">
        <v>-8.4</v>
      </c>
      <c r="K286">
        <v>-8.3000000000000007</v>
      </c>
      <c r="L286">
        <v>-8</v>
      </c>
      <c r="M286">
        <v>-7.8</v>
      </c>
    </row>
    <row r="287" spans="1:13" x14ac:dyDescent="0.2">
      <c r="A287" t="s">
        <v>357</v>
      </c>
      <c r="B287">
        <v>-17.100000000000001</v>
      </c>
      <c r="C287">
        <v>-16</v>
      </c>
      <c r="D287">
        <v>-15.1</v>
      </c>
      <c r="E287">
        <v>-14.6</v>
      </c>
      <c r="F287">
        <v>-14.1</v>
      </c>
      <c r="G287">
        <v>-13.9</v>
      </c>
      <c r="H287">
        <v>-13.1</v>
      </c>
      <c r="I287">
        <v>-12.9</v>
      </c>
      <c r="J287">
        <v>-12.8</v>
      </c>
      <c r="K287">
        <v>-12.4</v>
      </c>
      <c r="L287">
        <v>-12.2</v>
      </c>
      <c r="M287">
        <v>-12</v>
      </c>
    </row>
    <row r="288" spans="1:13" x14ac:dyDescent="0.2">
      <c r="A288" t="s">
        <v>358</v>
      </c>
      <c r="B288">
        <v>-12.6</v>
      </c>
      <c r="C288">
        <v>-11.9</v>
      </c>
      <c r="D288">
        <v>-11</v>
      </c>
      <c r="E288">
        <v>-10.5</v>
      </c>
      <c r="F288">
        <v>-10.4</v>
      </c>
      <c r="G288">
        <v>-10.1</v>
      </c>
      <c r="H288">
        <v>-9.8000000000000007</v>
      </c>
      <c r="I288">
        <v>-9.5</v>
      </c>
      <c r="J288">
        <v>-9.4</v>
      </c>
      <c r="K288">
        <v>-9.3000000000000007</v>
      </c>
      <c r="L288">
        <v>-9</v>
      </c>
      <c r="M288">
        <v>-8.8000000000000007</v>
      </c>
    </row>
    <row r="289" spans="1:13" x14ac:dyDescent="0.2">
      <c r="A289" t="s">
        <v>14</v>
      </c>
      <c r="B289">
        <v>-7.8</v>
      </c>
      <c r="C289">
        <v>-7.1</v>
      </c>
      <c r="D289">
        <v>-6.4</v>
      </c>
      <c r="E289">
        <v>-6.1</v>
      </c>
      <c r="F289">
        <v>-6</v>
      </c>
      <c r="G289">
        <v>-5.8</v>
      </c>
      <c r="H289">
        <v>-5.6</v>
      </c>
      <c r="I289">
        <v>-5.6</v>
      </c>
      <c r="J289">
        <v>-5.5</v>
      </c>
      <c r="K289">
        <v>-5.5</v>
      </c>
      <c r="L289">
        <v>-5.4</v>
      </c>
      <c r="M289">
        <v>-5.3</v>
      </c>
    </row>
    <row r="290" spans="1:13" x14ac:dyDescent="0.2">
      <c r="A290" t="s">
        <v>466</v>
      </c>
      <c r="B290">
        <v>-13.1</v>
      </c>
      <c r="C290">
        <v>-12.7</v>
      </c>
      <c r="D290">
        <v>-11.9</v>
      </c>
      <c r="E290">
        <v>-11.8</v>
      </c>
      <c r="F290">
        <v>-11.3</v>
      </c>
      <c r="G290">
        <v>-10.9</v>
      </c>
      <c r="H290">
        <v>-10.8</v>
      </c>
      <c r="I290">
        <v>-10.6</v>
      </c>
      <c r="J290">
        <v>-10.5</v>
      </c>
      <c r="K290">
        <v>-10.199999999999999</v>
      </c>
      <c r="L290">
        <v>-9.8000000000000007</v>
      </c>
      <c r="M290">
        <v>-9.5</v>
      </c>
    </row>
    <row r="291" spans="1:13" x14ac:dyDescent="0.2">
      <c r="A291" t="s">
        <v>359</v>
      </c>
      <c r="B291">
        <v>-15</v>
      </c>
      <c r="C291">
        <v>-14.2</v>
      </c>
      <c r="D291">
        <v>-13.3</v>
      </c>
      <c r="E291">
        <v>-12.7</v>
      </c>
      <c r="F291">
        <v>-12.6</v>
      </c>
      <c r="G291">
        <v>-12.4</v>
      </c>
      <c r="H291">
        <v>-12.1</v>
      </c>
      <c r="I291">
        <v>-11.7</v>
      </c>
      <c r="J291">
        <v>-11.4</v>
      </c>
      <c r="K291">
        <v>-11</v>
      </c>
      <c r="L291">
        <v>-10.7</v>
      </c>
      <c r="M291">
        <v>-10.5</v>
      </c>
    </row>
    <row r="292" spans="1:13" x14ac:dyDescent="0.2">
      <c r="A292" t="s">
        <v>360</v>
      </c>
      <c r="B292">
        <v>-24.5</v>
      </c>
      <c r="C292">
        <v>-23.4</v>
      </c>
      <c r="D292">
        <v>-22.5</v>
      </c>
      <c r="E292">
        <v>-22</v>
      </c>
      <c r="F292">
        <v>-21.1</v>
      </c>
      <c r="G292">
        <v>-20.5</v>
      </c>
      <c r="H292">
        <v>-20.100000000000001</v>
      </c>
      <c r="I292">
        <v>-19.3</v>
      </c>
      <c r="J292">
        <v>-18.600000000000001</v>
      </c>
      <c r="K292">
        <v>-18.399999999999999</v>
      </c>
      <c r="L292">
        <v>-18.399999999999999</v>
      </c>
      <c r="M292">
        <v>-18.2</v>
      </c>
    </row>
    <row r="293" spans="1:13" x14ac:dyDescent="0.2">
      <c r="A293" t="s">
        <v>361</v>
      </c>
      <c r="B293">
        <v>-20.3</v>
      </c>
      <c r="C293">
        <v>-19.7</v>
      </c>
      <c r="D293">
        <v>-19</v>
      </c>
      <c r="E293">
        <v>-18.3</v>
      </c>
      <c r="F293">
        <v>-17.7</v>
      </c>
      <c r="G293">
        <v>-17.2</v>
      </c>
      <c r="H293">
        <v>-16.5</v>
      </c>
      <c r="I293">
        <v>-15.9</v>
      </c>
      <c r="J293">
        <v>-15.6</v>
      </c>
      <c r="K293">
        <v>-15.2</v>
      </c>
      <c r="L293">
        <v>-14.9</v>
      </c>
      <c r="M293">
        <v>-14.5</v>
      </c>
    </row>
    <row r="294" spans="1:13" x14ac:dyDescent="0.2">
      <c r="A294" t="s">
        <v>362</v>
      </c>
      <c r="B294">
        <v>-16.899999999999999</v>
      </c>
      <c r="C294">
        <v>-16</v>
      </c>
      <c r="D294">
        <v>-15.2</v>
      </c>
      <c r="E294">
        <v>-15</v>
      </c>
      <c r="F294">
        <v>-14.6</v>
      </c>
      <c r="G294">
        <v>-14.2</v>
      </c>
      <c r="H294">
        <v>-14</v>
      </c>
      <c r="I294">
        <v>-13.9</v>
      </c>
      <c r="J294">
        <v>-13.7</v>
      </c>
      <c r="K294">
        <v>-13.1</v>
      </c>
      <c r="L294">
        <v>-12.9</v>
      </c>
      <c r="M294">
        <v>-12.9</v>
      </c>
    </row>
    <row r="295" spans="1:13" x14ac:dyDescent="0.2">
      <c r="A295" t="s">
        <v>363</v>
      </c>
      <c r="B295">
        <v>-14.4</v>
      </c>
      <c r="C295">
        <v>-13.4</v>
      </c>
      <c r="D295">
        <v>-12.5</v>
      </c>
      <c r="E295">
        <v>-11.8</v>
      </c>
      <c r="F295">
        <v>-11.5</v>
      </c>
      <c r="G295">
        <v>-11.3</v>
      </c>
      <c r="H295">
        <v>-11</v>
      </c>
      <c r="I295">
        <v>-10.7</v>
      </c>
      <c r="J295">
        <v>-10.3</v>
      </c>
      <c r="K295">
        <v>-10.3</v>
      </c>
      <c r="L295">
        <v>-10.1</v>
      </c>
      <c r="M295">
        <v>-9.8000000000000007</v>
      </c>
    </row>
    <row r="296" spans="1:13" x14ac:dyDescent="0.2">
      <c r="A296" t="s">
        <v>364</v>
      </c>
      <c r="B296">
        <v>-9.1</v>
      </c>
      <c r="C296">
        <v>-8.6999999999999993</v>
      </c>
      <c r="D296">
        <v>-8</v>
      </c>
      <c r="E296">
        <v>-7.5</v>
      </c>
      <c r="F296">
        <v>-7.3</v>
      </c>
      <c r="G296">
        <v>-7.1</v>
      </c>
      <c r="H296">
        <v>-7</v>
      </c>
      <c r="I296">
        <v>-6.8</v>
      </c>
      <c r="J296">
        <v>-6.7</v>
      </c>
      <c r="K296">
        <v>-6.5</v>
      </c>
      <c r="L296">
        <v>-6.5</v>
      </c>
      <c r="M296">
        <v>-6.3</v>
      </c>
    </row>
    <row r="297" spans="1:13" x14ac:dyDescent="0.2">
      <c r="A297" t="s">
        <v>365</v>
      </c>
      <c r="B297">
        <v>-14.3</v>
      </c>
      <c r="C297">
        <v>-13.1</v>
      </c>
      <c r="D297">
        <v>-12.4</v>
      </c>
      <c r="E297">
        <v>-11.9</v>
      </c>
      <c r="F297">
        <v>-11.3</v>
      </c>
      <c r="G297">
        <v>-11</v>
      </c>
      <c r="H297">
        <v>-10.7</v>
      </c>
      <c r="I297">
        <v>-10.3</v>
      </c>
      <c r="J297">
        <v>-10.1</v>
      </c>
      <c r="K297">
        <v>-9.9</v>
      </c>
      <c r="L297">
        <v>-9.6</v>
      </c>
      <c r="M297">
        <v>-9.4</v>
      </c>
    </row>
    <row r="298" spans="1:13" x14ac:dyDescent="0.2">
      <c r="A298" t="s">
        <v>366</v>
      </c>
      <c r="B298">
        <v>-12.3</v>
      </c>
      <c r="C298">
        <v>-11.6</v>
      </c>
      <c r="D298">
        <v>-10.7</v>
      </c>
      <c r="E298">
        <v>-10.199999999999999</v>
      </c>
      <c r="F298">
        <v>-10.199999999999999</v>
      </c>
      <c r="G298">
        <v>-10</v>
      </c>
      <c r="H298">
        <v>-9.6999999999999993</v>
      </c>
      <c r="I298">
        <v>-9.5</v>
      </c>
      <c r="J298">
        <v>-9.1999999999999993</v>
      </c>
      <c r="K298">
        <v>-9.1</v>
      </c>
      <c r="L298">
        <v>-8.9</v>
      </c>
      <c r="M298">
        <v>-8.6999999999999993</v>
      </c>
    </row>
    <row r="299" spans="1:13" x14ac:dyDescent="0.2">
      <c r="A299" t="s">
        <v>367</v>
      </c>
      <c r="B299">
        <v>-23.1</v>
      </c>
      <c r="C299">
        <v>-22</v>
      </c>
      <c r="D299">
        <v>-21</v>
      </c>
      <c r="E299">
        <v>-20</v>
      </c>
      <c r="F299">
        <v>-19.600000000000001</v>
      </c>
      <c r="G299">
        <v>-19</v>
      </c>
      <c r="H299">
        <v>-18.600000000000001</v>
      </c>
      <c r="I299">
        <v>-18.2</v>
      </c>
      <c r="J299">
        <v>-17.899999999999999</v>
      </c>
      <c r="K299">
        <v>-17.2</v>
      </c>
      <c r="L299">
        <v>-17</v>
      </c>
      <c r="M299">
        <v>-16.7</v>
      </c>
    </row>
    <row r="300" spans="1:13" x14ac:dyDescent="0.2">
      <c r="A300" t="s">
        <v>368</v>
      </c>
      <c r="B300">
        <v>-29.1</v>
      </c>
      <c r="C300">
        <v>-28</v>
      </c>
      <c r="D300">
        <v>-26.9</v>
      </c>
      <c r="E300">
        <v>-26.2</v>
      </c>
      <c r="F300">
        <v>-25.5</v>
      </c>
      <c r="G300">
        <v>-24.9</v>
      </c>
      <c r="H300">
        <v>-24.4</v>
      </c>
      <c r="I300">
        <v>-24.2</v>
      </c>
      <c r="J300">
        <v>-23.5</v>
      </c>
      <c r="K300">
        <v>-23.3</v>
      </c>
      <c r="L300">
        <v>-23.1</v>
      </c>
      <c r="M300">
        <v>-22.6</v>
      </c>
    </row>
    <row r="301" spans="1:13" x14ac:dyDescent="0.2">
      <c r="A301" t="s">
        <v>369</v>
      </c>
      <c r="B301">
        <v>-8.6999999999999993</v>
      </c>
      <c r="C301">
        <v>-8.5</v>
      </c>
      <c r="D301">
        <v>-7.8</v>
      </c>
      <c r="E301">
        <v>-7.4</v>
      </c>
      <c r="F301">
        <v>-7.1</v>
      </c>
      <c r="G301">
        <v>-7.1</v>
      </c>
      <c r="H301">
        <v>-6.9</v>
      </c>
      <c r="I301">
        <v>-6.8</v>
      </c>
      <c r="J301">
        <v>-6.6</v>
      </c>
      <c r="K301">
        <v>-6.5</v>
      </c>
      <c r="L301">
        <v>-6.4</v>
      </c>
      <c r="M301">
        <v>-6.3</v>
      </c>
    </row>
    <row r="302" spans="1:13" x14ac:dyDescent="0.2">
      <c r="A302" t="s">
        <v>370</v>
      </c>
      <c r="B302">
        <v>-9.3000000000000007</v>
      </c>
      <c r="C302">
        <v>-8.6999999999999993</v>
      </c>
      <c r="D302">
        <v>-8</v>
      </c>
      <c r="E302">
        <v>-7.7</v>
      </c>
      <c r="F302">
        <v>-7.3</v>
      </c>
      <c r="G302">
        <v>-7</v>
      </c>
      <c r="H302">
        <v>-6.8</v>
      </c>
      <c r="I302">
        <v>-6.7</v>
      </c>
      <c r="J302">
        <v>-6.5</v>
      </c>
      <c r="K302">
        <v>-6.4</v>
      </c>
      <c r="L302">
        <v>-6.2</v>
      </c>
      <c r="M302">
        <v>-6.1</v>
      </c>
    </row>
    <row r="303" spans="1:13" x14ac:dyDescent="0.2">
      <c r="A303" t="s">
        <v>371</v>
      </c>
      <c r="B303">
        <v>-13</v>
      </c>
      <c r="C303">
        <v>-12.1</v>
      </c>
      <c r="D303">
        <v>-11.4</v>
      </c>
      <c r="E303">
        <v>-10.9</v>
      </c>
      <c r="F303">
        <v>-10.3</v>
      </c>
      <c r="G303">
        <v>-10.1</v>
      </c>
      <c r="H303">
        <v>-9.6999999999999993</v>
      </c>
      <c r="I303">
        <v>-9.4</v>
      </c>
      <c r="J303">
        <v>-9.1</v>
      </c>
      <c r="K303">
        <v>-8.9</v>
      </c>
      <c r="L303">
        <v>-8.6</v>
      </c>
      <c r="M303">
        <v>-8.5</v>
      </c>
    </row>
    <row r="304" spans="1:13" x14ac:dyDescent="0.2">
      <c r="A304" t="s">
        <v>372</v>
      </c>
      <c r="B304">
        <v>-16.2</v>
      </c>
      <c r="C304">
        <v>-14.6</v>
      </c>
      <c r="D304">
        <v>-14</v>
      </c>
      <c r="E304">
        <v>-13.3</v>
      </c>
      <c r="F304">
        <v>-13.1</v>
      </c>
      <c r="G304">
        <v>-12.6</v>
      </c>
      <c r="H304">
        <v>-12.3</v>
      </c>
      <c r="I304">
        <v>-11.9</v>
      </c>
      <c r="J304">
        <v>-11.5</v>
      </c>
      <c r="K304">
        <v>-11.3</v>
      </c>
      <c r="L304">
        <v>-11.2</v>
      </c>
      <c r="M304">
        <v>-10.7</v>
      </c>
    </row>
    <row r="305" spans="1:13" x14ac:dyDescent="0.2">
      <c r="A305" t="s">
        <v>373</v>
      </c>
      <c r="B305">
        <v>-11.1</v>
      </c>
      <c r="C305">
        <v>-10.3</v>
      </c>
      <c r="D305">
        <v>-9.5</v>
      </c>
      <c r="E305">
        <v>-9</v>
      </c>
      <c r="F305">
        <v>-8.8000000000000007</v>
      </c>
      <c r="G305">
        <v>-8.6999999999999993</v>
      </c>
      <c r="H305">
        <v>-8.6</v>
      </c>
      <c r="I305">
        <v>-8.4</v>
      </c>
      <c r="J305">
        <v>-8.1999999999999993</v>
      </c>
      <c r="K305">
        <v>-8.1</v>
      </c>
      <c r="L305">
        <v>-8</v>
      </c>
      <c r="M305">
        <v>-7.9</v>
      </c>
    </row>
    <row r="306" spans="1:13" x14ac:dyDescent="0.2">
      <c r="A306" t="s">
        <v>374</v>
      </c>
      <c r="B306">
        <v>-20.3</v>
      </c>
      <c r="C306">
        <v>-19.399999999999999</v>
      </c>
      <c r="D306">
        <v>-18.600000000000001</v>
      </c>
      <c r="E306">
        <v>-18.3</v>
      </c>
      <c r="F306">
        <v>-18</v>
      </c>
      <c r="G306">
        <v>-17.5</v>
      </c>
      <c r="H306">
        <v>-17</v>
      </c>
      <c r="I306">
        <v>-16.600000000000001</v>
      </c>
      <c r="J306">
        <v>-16.5</v>
      </c>
      <c r="K306">
        <v>-16.3</v>
      </c>
      <c r="L306">
        <v>-16</v>
      </c>
      <c r="M306">
        <v>-15.7</v>
      </c>
    </row>
    <row r="307" spans="1:13" x14ac:dyDescent="0.2">
      <c r="A307" t="s">
        <v>467</v>
      </c>
      <c r="B307">
        <v>-14.2</v>
      </c>
      <c r="C307">
        <v>-13.2</v>
      </c>
      <c r="D307">
        <v>-12.3</v>
      </c>
      <c r="E307">
        <v>-11.9</v>
      </c>
      <c r="F307">
        <v>-11.4</v>
      </c>
      <c r="G307">
        <v>-11.1</v>
      </c>
      <c r="H307">
        <v>-10.8</v>
      </c>
      <c r="I307">
        <v>-10.5</v>
      </c>
      <c r="J307">
        <v>-10.3</v>
      </c>
      <c r="K307">
        <v>-10.199999999999999</v>
      </c>
      <c r="L307">
        <v>-9.9</v>
      </c>
      <c r="M307">
        <v>-9.8000000000000007</v>
      </c>
    </row>
    <row r="308" spans="1:13" x14ac:dyDescent="0.2">
      <c r="A308" t="s">
        <v>375</v>
      </c>
      <c r="B308">
        <v>-22</v>
      </c>
      <c r="C308">
        <v>-21.5</v>
      </c>
      <c r="D308">
        <v>-20.399999999999999</v>
      </c>
      <c r="E308">
        <v>-19.8</v>
      </c>
      <c r="F308">
        <v>-19.399999999999999</v>
      </c>
      <c r="G308">
        <v>-18.7</v>
      </c>
      <c r="H308">
        <v>-17.8</v>
      </c>
      <c r="I308">
        <v>-17.5</v>
      </c>
      <c r="J308">
        <v>-16.8</v>
      </c>
      <c r="K308">
        <v>-16.5</v>
      </c>
      <c r="L308">
        <v>-16.100000000000001</v>
      </c>
      <c r="M308">
        <v>-15.7</v>
      </c>
    </row>
    <row r="309" spans="1:13" x14ac:dyDescent="0.2">
      <c r="A309" t="s">
        <v>376</v>
      </c>
      <c r="B309">
        <v>-14.2</v>
      </c>
      <c r="C309">
        <v>-13.4</v>
      </c>
      <c r="D309">
        <v>-12.8</v>
      </c>
      <c r="E309">
        <v>-12.5</v>
      </c>
      <c r="F309">
        <v>-12.4</v>
      </c>
      <c r="G309">
        <v>-12.1</v>
      </c>
      <c r="H309">
        <v>-12</v>
      </c>
      <c r="I309">
        <v>-11.5</v>
      </c>
      <c r="J309">
        <v>-11.4</v>
      </c>
      <c r="K309">
        <v>-11</v>
      </c>
      <c r="L309">
        <v>-10.8</v>
      </c>
      <c r="M309">
        <v>-10.4</v>
      </c>
    </row>
    <row r="310" spans="1:13" x14ac:dyDescent="0.2">
      <c r="A310" t="s">
        <v>377</v>
      </c>
      <c r="B310">
        <v>-20.399999999999999</v>
      </c>
      <c r="C310">
        <v>-20</v>
      </c>
      <c r="D310">
        <v>-19.600000000000001</v>
      </c>
      <c r="E310">
        <v>-18.899999999999999</v>
      </c>
      <c r="F310">
        <v>-18.2</v>
      </c>
      <c r="G310">
        <v>-17.600000000000001</v>
      </c>
      <c r="H310">
        <v>-17.600000000000001</v>
      </c>
      <c r="I310">
        <v>-17.2</v>
      </c>
      <c r="J310">
        <v>-16.8</v>
      </c>
      <c r="K310">
        <v>-16.7</v>
      </c>
      <c r="L310">
        <v>-16.3</v>
      </c>
      <c r="M310">
        <v>-15.8</v>
      </c>
    </row>
    <row r="311" spans="1:13" x14ac:dyDescent="0.2">
      <c r="A311" t="s">
        <v>378</v>
      </c>
      <c r="B311">
        <v>-28.9</v>
      </c>
      <c r="C311">
        <v>-27.7</v>
      </c>
      <c r="D311">
        <v>-26.7</v>
      </c>
      <c r="E311">
        <v>-25.6</v>
      </c>
      <c r="F311">
        <v>-24.9</v>
      </c>
      <c r="G311">
        <v>-24.5</v>
      </c>
      <c r="H311">
        <v>-24.3</v>
      </c>
      <c r="I311">
        <v>-24</v>
      </c>
      <c r="J311">
        <v>-23.5</v>
      </c>
      <c r="K311">
        <v>-23.2</v>
      </c>
      <c r="L311">
        <v>-22.8</v>
      </c>
      <c r="M311">
        <v>-22.4</v>
      </c>
    </row>
    <row r="312" spans="1:13" x14ac:dyDescent="0.2">
      <c r="A312" t="s">
        <v>379</v>
      </c>
      <c r="B312">
        <v>-28.9</v>
      </c>
      <c r="C312">
        <v>-27.5</v>
      </c>
      <c r="D312">
        <v>-26.9</v>
      </c>
      <c r="E312">
        <v>-25.8</v>
      </c>
      <c r="F312">
        <v>-25.2</v>
      </c>
      <c r="G312">
        <v>-24.5</v>
      </c>
      <c r="H312">
        <v>-24.1</v>
      </c>
      <c r="I312">
        <v>-23.7</v>
      </c>
      <c r="J312">
        <v>-23.5</v>
      </c>
      <c r="K312">
        <v>-23.1</v>
      </c>
      <c r="L312">
        <v>-22.8</v>
      </c>
      <c r="M312">
        <v>-22.3</v>
      </c>
    </row>
  </sheetData>
  <sheetProtection algorithmName="SHA-512" hashValue="Vowwx+ETwXXs+AY/sHX2b3WWOYXL5VPESDNsBlCaE4IKzaPBUbNSgbqIKfGV2IoxHJjNNSlQVhuXYx3vA2sScQ==" saltValue="q98rAJohXEMyXKL7d2svXA==" spinCount="100000" sheet="1" objects="1" scenarios="1"/>
  <autoFilter ref="A2:M312" xr:uid="{00000000-0009-0000-0000-000002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K54"/>
  <sheetViews>
    <sheetView showGridLines="0" showRowColHeaders="0" workbookViewId="0">
      <selection activeCell="D10" sqref="D10"/>
    </sheetView>
  </sheetViews>
  <sheetFormatPr defaultRowHeight="12.75" x14ac:dyDescent="0.2"/>
  <cols>
    <col min="3" max="3" width="18.7109375" customWidth="1"/>
    <col min="4" max="4" width="44.140625" customWidth="1"/>
    <col min="5" max="5" width="9" style="1" bestFit="1" customWidth="1"/>
    <col min="7" max="7" width="8.7109375" customWidth="1"/>
    <col min="8" max="8" width="8.7109375" hidden="1" customWidth="1"/>
  </cols>
  <sheetData>
    <row r="1" spans="3:11" ht="13.5" thickBot="1" x14ac:dyDescent="0.25"/>
    <row r="2" spans="3:11" ht="29.45" customHeight="1" thickBot="1" x14ac:dyDescent="0.25">
      <c r="C2" s="173" t="s">
        <v>380</v>
      </c>
      <c r="D2" s="174"/>
      <c r="E2" s="175"/>
    </row>
    <row r="3" spans="3:11" ht="14.25" thickBot="1" x14ac:dyDescent="0.25">
      <c r="C3" s="6" t="s">
        <v>381</v>
      </c>
      <c r="D3" s="7" t="s">
        <v>382</v>
      </c>
      <c r="E3" s="8" t="s">
        <v>383</v>
      </c>
      <c r="H3">
        <v>0.8</v>
      </c>
    </row>
    <row r="4" spans="3:11" ht="13.5" thickBot="1" x14ac:dyDescent="0.25">
      <c r="C4" s="2" t="s">
        <v>384</v>
      </c>
      <c r="D4" s="3" t="s">
        <v>385</v>
      </c>
      <c r="E4" s="5">
        <v>0.9</v>
      </c>
      <c r="H4" s="1">
        <v>0.9</v>
      </c>
    </row>
    <row r="5" spans="3:11" ht="13.5" thickBot="1" x14ac:dyDescent="0.25">
      <c r="C5" s="171" t="s">
        <v>386</v>
      </c>
      <c r="D5" s="3" t="s">
        <v>387</v>
      </c>
      <c r="E5" s="5">
        <v>1.1000000000000001</v>
      </c>
      <c r="H5" s="9">
        <v>1</v>
      </c>
    </row>
    <row r="6" spans="3:11" ht="23.25" thickBot="1" x14ac:dyDescent="0.25">
      <c r="C6" s="171"/>
      <c r="D6" s="3" t="s">
        <v>388</v>
      </c>
      <c r="E6" s="5">
        <v>1.2</v>
      </c>
      <c r="H6" s="1">
        <v>1.1000000000000001</v>
      </c>
    </row>
    <row r="7" spans="3:11" ht="13.5" thickBot="1" x14ac:dyDescent="0.25">
      <c r="C7" s="172"/>
      <c r="D7" s="3" t="s">
        <v>389</v>
      </c>
      <c r="E7" s="5">
        <v>1.4</v>
      </c>
      <c r="H7" s="1">
        <v>1.2</v>
      </c>
    </row>
    <row r="8" spans="3:11" ht="13.5" thickBot="1" x14ac:dyDescent="0.25">
      <c r="C8" s="2" t="s">
        <v>390</v>
      </c>
      <c r="D8" s="3" t="s">
        <v>390</v>
      </c>
      <c r="E8" s="5">
        <v>0.9</v>
      </c>
      <c r="H8" s="1">
        <v>1.3</v>
      </c>
    </row>
    <row r="9" spans="3:11" ht="13.5" thickBot="1" x14ac:dyDescent="0.25">
      <c r="C9" s="171" t="s">
        <v>391</v>
      </c>
      <c r="D9" s="3" t="s">
        <v>392</v>
      </c>
      <c r="E9" s="5">
        <v>1.1000000000000001</v>
      </c>
      <c r="H9" s="1">
        <v>1.4</v>
      </c>
    </row>
    <row r="10" spans="3:11" ht="13.5" thickBot="1" x14ac:dyDescent="0.25">
      <c r="C10" s="171"/>
      <c r="D10" s="3" t="s">
        <v>393</v>
      </c>
      <c r="E10" s="5" t="s">
        <v>394</v>
      </c>
      <c r="H10" s="1">
        <v>1.5</v>
      </c>
    </row>
    <row r="11" spans="3:11" ht="13.5" thickBot="1" x14ac:dyDescent="0.25">
      <c r="C11" s="172"/>
      <c r="D11" s="3" t="s">
        <v>395</v>
      </c>
      <c r="E11" s="5">
        <v>1.3</v>
      </c>
      <c r="H11" s="1">
        <v>1.6</v>
      </c>
      <c r="K11" s="121" t="s">
        <v>396</v>
      </c>
    </row>
    <row r="12" spans="3:11" ht="13.5" thickBot="1" x14ac:dyDescent="0.25">
      <c r="C12" s="171" t="s">
        <v>397</v>
      </c>
      <c r="D12" s="3" t="s">
        <v>398</v>
      </c>
      <c r="E12" s="5">
        <v>0.9</v>
      </c>
      <c r="H12" s="1">
        <v>1.7</v>
      </c>
    </row>
    <row r="13" spans="3:11" ht="13.5" thickBot="1" x14ac:dyDescent="0.25">
      <c r="C13" s="172"/>
      <c r="D13" s="3" t="s">
        <v>399</v>
      </c>
      <c r="E13" s="5">
        <v>1</v>
      </c>
      <c r="H13" s="1">
        <v>1.8</v>
      </c>
    </row>
    <row r="14" spans="3:11" ht="13.5" thickBot="1" x14ac:dyDescent="0.25">
      <c r="C14" s="171" t="s">
        <v>400</v>
      </c>
      <c r="D14" s="3" t="s">
        <v>401</v>
      </c>
      <c r="E14" s="5">
        <v>1.4</v>
      </c>
      <c r="H14" s="1">
        <v>1.9</v>
      </c>
    </row>
    <row r="15" spans="3:11" ht="13.5" thickBot="1" x14ac:dyDescent="0.25">
      <c r="C15" s="171"/>
      <c r="D15" s="3" t="s">
        <v>402</v>
      </c>
      <c r="E15" s="5">
        <v>1.5</v>
      </c>
    </row>
    <row r="16" spans="3:11" ht="13.5" thickBot="1" x14ac:dyDescent="0.25">
      <c r="C16" s="172"/>
      <c r="D16" s="3" t="s">
        <v>361</v>
      </c>
      <c r="E16" s="5">
        <v>1.6</v>
      </c>
    </row>
    <row r="17" spans="3:5" ht="23.25" thickBot="1" x14ac:dyDescent="0.25">
      <c r="C17" s="171" t="s">
        <v>182</v>
      </c>
      <c r="D17" s="3" t="s">
        <v>403</v>
      </c>
      <c r="E17" s="5">
        <v>1</v>
      </c>
    </row>
    <row r="18" spans="3:5" ht="13.5" thickBot="1" x14ac:dyDescent="0.25">
      <c r="C18" s="176"/>
      <c r="D18" s="3" t="s">
        <v>404</v>
      </c>
      <c r="E18" s="5">
        <v>1.1000000000000001</v>
      </c>
    </row>
    <row r="19" spans="3:5" ht="23.25" thickBot="1" x14ac:dyDescent="0.25">
      <c r="C19" s="171" t="s">
        <v>184</v>
      </c>
      <c r="D19" s="3" t="s">
        <v>405</v>
      </c>
      <c r="E19" s="5">
        <v>0.9</v>
      </c>
    </row>
    <row r="20" spans="3:5" ht="13.5" thickBot="1" x14ac:dyDescent="0.25">
      <c r="C20" s="172"/>
      <c r="D20" s="3" t="s">
        <v>406</v>
      </c>
      <c r="E20" s="5">
        <v>1</v>
      </c>
    </row>
    <row r="21" spans="3:5" ht="13.5" thickBot="1" x14ac:dyDescent="0.25">
      <c r="C21" s="4" t="s">
        <v>407</v>
      </c>
      <c r="D21" s="3" t="s">
        <v>385</v>
      </c>
      <c r="E21" s="5">
        <v>1</v>
      </c>
    </row>
    <row r="22" spans="3:5" ht="13.5" thickBot="1" x14ac:dyDescent="0.25">
      <c r="C22" s="171" t="s">
        <v>408</v>
      </c>
      <c r="D22" s="3" t="s">
        <v>264</v>
      </c>
      <c r="E22" s="5">
        <v>1.4</v>
      </c>
    </row>
    <row r="23" spans="3:5" ht="13.5" thickBot="1" x14ac:dyDescent="0.25">
      <c r="C23" s="171"/>
      <c r="D23" s="3" t="s">
        <v>409</v>
      </c>
      <c r="E23" s="5">
        <v>1.5</v>
      </c>
    </row>
    <row r="24" spans="3:5" ht="13.5" thickBot="1" x14ac:dyDescent="0.25">
      <c r="C24" s="171"/>
      <c r="D24" s="3" t="s">
        <v>410</v>
      </c>
      <c r="E24" s="5">
        <v>1.5</v>
      </c>
    </row>
    <row r="25" spans="3:5" ht="13.5" thickBot="1" x14ac:dyDescent="0.25">
      <c r="C25" s="171"/>
      <c r="D25" s="3" t="s">
        <v>411</v>
      </c>
      <c r="E25" s="5">
        <v>1.6</v>
      </c>
    </row>
    <row r="26" spans="3:5" ht="13.5" thickBot="1" x14ac:dyDescent="0.25">
      <c r="C26" s="171"/>
      <c r="D26" s="3" t="s">
        <v>180</v>
      </c>
      <c r="E26" s="5">
        <v>1.8</v>
      </c>
    </row>
    <row r="27" spans="3:5" ht="13.5" thickBot="1" x14ac:dyDescent="0.25">
      <c r="C27" s="172"/>
      <c r="D27" s="3" t="s">
        <v>412</v>
      </c>
      <c r="E27" s="5">
        <v>1.9</v>
      </c>
    </row>
    <row r="28" spans="3:5" ht="13.5" thickBot="1" x14ac:dyDescent="0.25">
      <c r="C28" s="171" t="s">
        <v>413</v>
      </c>
      <c r="D28" s="3" t="s">
        <v>414</v>
      </c>
      <c r="E28" s="5">
        <v>0.8</v>
      </c>
    </row>
    <row r="29" spans="3:5" ht="57" thickBot="1" x14ac:dyDescent="0.25">
      <c r="C29" s="171"/>
      <c r="D29" s="3" t="s">
        <v>415</v>
      </c>
      <c r="E29" s="5">
        <v>0.9</v>
      </c>
    </row>
    <row r="30" spans="3:5" ht="13.5" thickBot="1" x14ac:dyDescent="0.25">
      <c r="C30" s="172"/>
      <c r="D30" s="3" t="s">
        <v>416</v>
      </c>
      <c r="E30" s="5">
        <v>1</v>
      </c>
    </row>
    <row r="31" spans="3:5" ht="13.5" thickBot="1" x14ac:dyDescent="0.25">
      <c r="C31" s="4" t="s">
        <v>288</v>
      </c>
      <c r="D31" s="3" t="s">
        <v>385</v>
      </c>
      <c r="E31" s="5">
        <v>1</v>
      </c>
    </row>
    <row r="32" spans="3:5" ht="13.5" thickBot="1" x14ac:dyDescent="0.25">
      <c r="C32" s="4" t="s">
        <v>417</v>
      </c>
      <c r="D32" s="3" t="s">
        <v>385</v>
      </c>
      <c r="E32" s="5">
        <v>1</v>
      </c>
    </row>
    <row r="33" spans="3:5" ht="13.5" thickBot="1" x14ac:dyDescent="0.25">
      <c r="C33" s="171" t="s">
        <v>337</v>
      </c>
      <c r="D33" s="3" t="s">
        <v>418</v>
      </c>
      <c r="E33" s="5">
        <v>1</v>
      </c>
    </row>
    <row r="34" spans="3:5" ht="13.5" thickBot="1" x14ac:dyDescent="0.25">
      <c r="C34" s="172"/>
      <c r="D34" s="3" t="s">
        <v>419</v>
      </c>
      <c r="E34" s="5" t="s">
        <v>420</v>
      </c>
    </row>
    <row r="35" spans="3:5" ht="13.5" thickBot="1" x14ac:dyDescent="0.25">
      <c r="C35" s="171" t="s">
        <v>421</v>
      </c>
      <c r="D35" s="3" t="s">
        <v>422</v>
      </c>
      <c r="E35" s="5">
        <v>1</v>
      </c>
    </row>
    <row r="36" spans="3:5" ht="23.25" thickBot="1" x14ac:dyDescent="0.25">
      <c r="C36" s="171"/>
      <c r="D36" s="3" t="s">
        <v>423</v>
      </c>
      <c r="E36" s="5">
        <v>1.1000000000000001</v>
      </c>
    </row>
    <row r="37" spans="3:5" ht="13.5" thickBot="1" x14ac:dyDescent="0.25">
      <c r="C37" s="172"/>
      <c r="D37" s="3" t="s">
        <v>424</v>
      </c>
      <c r="E37" s="5">
        <v>1.2</v>
      </c>
    </row>
    <row r="38" spans="3:5" ht="13.5" thickBot="1" x14ac:dyDescent="0.25">
      <c r="C38" s="171" t="s">
        <v>425</v>
      </c>
      <c r="D38" s="3" t="s">
        <v>426</v>
      </c>
      <c r="E38" s="5">
        <v>1.3</v>
      </c>
    </row>
    <row r="39" spans="3:5" ht="13.5" thickBot="1" x14ac:dyDescent="0.25">
      <c r="C39" s="171"/>
      <c r="D39" s="3" t="s">
        <v>427</v>
      </c>
      <c r="E39" s="5">
        <v>1.4</v>
      </c>
    </row>
    <row r="40" spans="3:5" ht="13.5" thickBot="1" x14ac:dyDescent="0.25">
      <c r="C40" s="171"/>
      <c r="D40" s="3" t="s">
        <v>428</v>
      </c>
      <c r="E40" s="5">
        <v>1.5</v>
      </c>
    </row>
    <row r="41" spans="3:5" ht="13.5" thickBot="1" x14ac:dyDescent="0.25">
      <c r="C41" s="171"/>
      <c r="D41" s="3" t="s">
        <v>429</v>
      </c>
      <c r="E41" s="5">
        <v>1.6</v>
      </c>
    </row>
    <row r="42" spans="3:5" ht="13.5" thickBot="1" x14ac:dyDescent="0.25">
      <c r="C42" s="171"/>
      <c r="D42" s="3" t="s">
        <v>285</v>
      </c>
      <c r="E42" s="5">
        <v>1.7</v>
      </c>
    </row>
    <row r="43" spans="3:5" ht="13.5" thickBot="1" x14ac:dyDescent="0.25">
      <c r="C43" s="172"/>
      <c r="D43" s="3" t="s">
        <v>292</v>
      </c>
      <c r="E43" s="5">
        <v>1.8</v>
      </c>
    </row>
    <row r="44" spans="3:5" ht="13.5" thickBot="1" x14ac:dyDescent="0.25">
      <c r="C44" s="171" t="s">
        <v>430</v>
      </c>
      <c r="D44" s="3" t="s">
        <v>431</v>
      </c>
      <c r="E44" s="5">
        <v>1.3</v>
      </c>
    </row>
    <row r="45" spans="3:5" ht="13.5" thickBot="1" x14ac:dyDescent="0.25">
      <c r="C45" s="172"/>
      <c r="D45" s="3" t="s">
        <v>432</v>
      </c>
      <c r="E45" s="5">
        <v>1.4</v>
      </c>
    </row>
    <row r="46" spans="3:5" ht="14.45" customHeight="1" thickBot="1" x14ac:dyDescent="0.25">
      <c r="C46" s="171" t="s">
        <v>433</v>
      </c>
      <c r="D46" s="3" t="s">
        <v>434</v>
      </c>
      <c r="E46" s="5">
        <v>1</v>
      </c>
    </row>
    <row r="47" spans="3:5" ht="13.5" thickBot="1" x14ac:dyDescent="0.25">
      <c r="C47" s="172"/>
      <c r="D47" s="3" t="s">
        <v>435</v>
      </c>
      <c r="E47" s="5">
        <v>1.1000000000000001</v>
      </c>
    </row>
    <row r="48" spans="3:5" ht="34.5" thickBot="1" x14ac:dyDescent="0.25">
      <c r="C48" s="171" t="s">
        <v>436</v>
      </c>
      <c r="D48" s="3" t="s">
        <v>437</v>
      </c>
      <c r="E48" s="5">
        <v>0.9</v>
      </c>
    </row>
    <row r="49" spans="3:5" ht="68.25" thickBot="1" x14ac:dyDescent="0.25">
      <c r="C49" s="171"/>
      <c r="D49" s="3" t="s">
        <v>438</v>
      </c>
      <c r="E49" s="5">
        <v>1</v>
      </c>
    </row>
    <row r="50" spans="3:5" ht="13.5" thickBot="1" x14ac:dyDescent="0.25">
      <c r="C50" s="172"/>
      <c r="D50" s="3" t="s">
        <v>439</v>
      </c>
      <c r="E50" s="5">
        <v>1.1000000000000001</v>
      </c>
    </row>
    <row r="51" spans="3:5" ht="13.5" thickBot="1" x14ac:dyDescent="0.25">
      <c r="C51" s="171" t="s">
        <v>372</v>
      </c>
      <c r="D51" s="3" t="s">
        <v>440</v>
      </c>
      <c r="E51" s="5">
        <v>1</v>
      </c>
    </row>
    <row r="52" spans="3:5" ht="23.25" thickBot="1" x14ac:dyDescent="0.25">
      <c r="C52" s="171"/>
      <c r="D52" s="3" t="s">
        <v>441</v>
      </c>
      <c r="E52" s="5">
        <v>1.1000000000000001</v>
      </c>
    </row>
    <row r="53" spans="3:5" ht="13.5" thickBot="1" x14ac:dyDescent="0.25">
      <c r="C53" s="172"/>
      <c r="D53" s="3" t="s">
        <v>442</v>
      </c>
      <c r="E53" s="5">
        <v>1.2</v>
      </c>
    </row>
    <row r="54" spans="3:5" ht="13.5" thickBot="1" x14ac:dyDescent="0.25">
      <c r="C54" s="4" t="s">
        <v>443</v>
      </c>
      <c r="D54" s="3" t="s">
        <v>385</v>
      </c>
      <c r="E54" s="5">
        <v>1</v>
      </c>
    </row>
  </sheetData>
  <sheetProtection algorithmName="SHA-512" hashValue="hsSm0s5NZOB0ySYMOGPJ8MWC9nUq2mcmELW6JBs0OH1H+PyNtykmHcvNYTOUk2U2Bf1rivxoMcd3wQoW57ORNQ==" saltValue="AsBa/zgm/M4656yoAYDqSw==" spinCount="100000" sheet="1" objects="1" scenarios="1"/>
  <mergeCells count="16">
    <mergeCell ref="C46:C47"/>
    <mergeCell ref="C48:C50"/>
    <mergeCell ref="C51:C53"/>
    <mergeCell ref="C2:E2"/>
    <mergeCell ref="C22:C27"/>
    <mergeCell ref="C28:C30"/>
    <mergeCell ref="C33:C34"/>
    <mergeCell ref="C35:C37"/>
    <mergeCell ref="C38:C43"/>
    <mergeCell ref="C44:C45"/>
    <mergeCell ref="C5:C7"/>
    <mergeCell ref="C9:C11"/>
    <mergeCell ref="C12:C13"/>
    <mergeCell ref="C14:C16"/>
    <mergeCell ref="C17:C18"/>
    <mergeCell ref="C19:C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7c7f99-7f43-47a8-9f98-fd53d9d892ed">
      <Terms xmlns="http://schemas.microsoft.com/office/infopath/2007/PartnerControls"/>
    </lcf76f155ced4ddcb4097134ff3c332f>
    <TaxCatchAll xmlns="90e3d82b-c9a9-4d69-99af-1ab8b304f42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51A7DE9066DA46B470FCE8B4CFD4E8" ma:contentTypeVersion="18" ma:contentTypeDescription="Skapa ett nytt dokument." ma:contentTypeScope="" ma:versionID="bbf7c3b029d4c529028cf61a3c6c9eff">
  <xsd:schema xmlns:xsd="http://www.w3.org/2001/XMLSchema" xmlns:xs="http://www.w3.org/2001/XMLSchema" xmlns:p="http://schemas.microsoft.com/office/2006/metadata/properties" xmlns:ns2="90e3d82b-c9a9-4d69-99af-1ab8b304f427" xmlns:ns3="d47c7f99-7f43-47a8-9f98-fd53d9d892ed" targetNamespace="http://schemas.microsoft.com/office/2006/metadata/properties" ma:root="true" ma:fieldsID="b9cdc62cd2a23492587b69c86273bf6b" ns2:_="" ns3:_="">
    <xsd:import namespace="90e3d82b-c9a9-4d69-99af-1ab8b304f427"/>
    <xsd:import namespace="d47c7f99-7f43-47a8-9f98-fd53d9d892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3d82b-c9a9-4d69-99af-1ab8b304f42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ba17fba-3d2f-4de1-a42c-c2b81ec2c6ee}" ma:internalName="TaxCatchAll" ma:showField="CatchAllData" ma:web="90e3d82b-c9a9-4d69-99af-1ab8b304f4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c7f99-7f43-47a8-9f98-fd53d9d892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13b77a04-2888-4969-ade0-f2a39ad62c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E3ADEA-9D3B-4302-B154-41071F20AE24}">
  <ds:schemaRefs>
    <ds:schemaRef ds:uri="90e3d82b-c9a9-4d69-99af-1ab8b304f427"/>
    <ds:schemaRef ds:uri="http://purl.org/dc/dcmitype/"/>
    <ds:schemaRef ds:uri="http://purl.org/dc/terms/"/>
    <ds:schemaRef ds:uri="d47c7f99-7f43-47a8-9f98-fd53d9d892ed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E3536BE-5E57-415C-9B41-6C13D3336E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e3d82b-c9a9-4d69-99af-1ab8b304f427"/>
    <ds:schemaRef ds:uri="d47c7f99-7f43-47a8-9f98-fd53d9d892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653492-3AD6-4E4C-9A61-C21AF35DF50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Byggnad</vt:lpstr>
      <vt:lpstr>DVUT vid olika tidskonstant</vt:lpstr>
      <vt:lpstr>Geografisk justeringsfaktor</vt:lpstr>
      <vt:lpstr>Ort</vt:lpstr>
      <vt:lpstr>Byggnad!Utskriftsområde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Catarina Warfvinge</dc:creator>
  <cp:keywords/>
  <dc:description/>
  <cp:lastModifiedBy>Amanda Axelsson</cp:lastModifiedBy>
  <cp:revision/>
  <dcterms:created xsi:type="dcterms:W3CDTF">2004-03-08T10:24:00Z</dcterms:created>
  <dcterms:modified xsi:type="dcterms:W3CDTF">2025-02-25T07:53:19Z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0x0101009551A7DE9066DA46B470FCE8B4CFD4E8</vt:lpwstr>
  </property>
  <property fmtid="{D5CDD505-2E9C-101B-9397-08002B2CF9AE}" pid="3" name="MediaServiceImageTags">
    <vt:lpwstr/>
  </property>
</Properties>
</file>