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sgbc-my.sharepoint.com/personal/amanda_axelsson_sgbc_se/Documents/Skrivbordet/Nya verktyg 2026/"/>
    </mc:Choice>
  </mc:AlternateContent>
  <xr:revisionPtr revIDLastSave="348" documentId="8_{01AF4280-FDE9-467A-9EF7-DDAAE3233B9B}" xr6:coauthVersionLast="47" xr6:coauthVersionMax="47" xr10:uidLastSave="{52653579-6D5E-488F-A748-5E2D55542A36}"/>
  <bookViews>
    <workbookView xWindow="-105" yWindow="0" windowWidth="14610" windowHeight="17385" xr2:uid="{00000000-000D-0000-FFFF-FFFF00000000}"/>
  </bookViews>
  <sheets>
    <sheet name="Byggnad" sheetId="4" r:id="rId1"/>
    <sheet name="DVUT vid olika tidskonstant" sheetId="5" r:id="rId2"/>
    <sheet name="Geografisk justeringsfaktor" sheetId="8" r:id="rId3"/>
  </sheets>
  <definedNames>
    <definedName name="_xlnm._FilterDatabase" localSheetId="1" hidden="1">'DVUT vid olika tidskonstant'!$A$2:$M$312</definedName>
    <definedName name="Ort">'DVUT vid olika tidskonstant'!$A$2:$F$14</definedName>
    <definedName name="_xlnm.Print_Area" localSheetId="0">Byggnad!$B$1:$K$58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4" l="1"/>
  <c r="I58" i="4"/>
  <c r="H58" i="4"/>
  <c r="G58" i="4"/>
  <c r="I52" i="4"/>
  <c r="H52" i="4"/>
  <c r="G52" i="4"/>
  <c r="D21" i="4" l="1"/>
  <c r="M26" i="4" l="1"/>
  <c r="M32" i="4"/>
  <c r="M36" i="4"/>
  <c r="N36" i="4" s="1"/>
  <c r="M29" i="4"/>
  <c r="N32" i="4" l="1"/>
  <c r="U36" i="4" l="1"/>
  <c r="W35" i="4"/>
  <c r="A26" i="4"/>
  <c r="P36" i="4" l="1"/>
  <c r="P35" i="4"/>
  <c r="G53" i="4"/>
  <c r="E14" i="4"/>
  <c r="D17" i="4"/>
  <c r="A54" i="4" l="1"/>
  <c r="U34" i="4" l="1"/>
  <c r="W34" i="4"/>
  <c r="A50" i="4" l="1"/>
  <c r="A51" i="4"/>
  <c r="W33" i="4" l="1"/>
  <c r="U33" i="4"/>
  <c r="I42" i="4"/>
  <c r="N41" i="4" s="1"/>
  <c r="A29" i="4" l="1"/>
  <c r="J37" i="4" l="1"/>
  <c r="T40" i="4"/>
  <c r="A53" i="4" l="1"/>
  <c r="A52" i="4"/>
  <c r="A55" i="4"/>
  <c r="A45" i="4"/>
  <c r="A37" i="4"/>
  <c r="A38" i="4"/>
  <c r="A39" i="4"/>
  <c r="A40" i="4"/>
  <c r="A41" i="4"/>
  <c r="A42" i="4"/>
  <c r="A43" i="4"/>
  <c r="A44" i="4"/>
  <c r="A27" i="4"/>
  <c r="A28" i="4"/>
  <c r="A30" i="4"/>
  <c r="A31" i="4"/>
  <c r="A32" i="4"/>
  <c r="A33" i="4"/>
  <c r="A34" i="4"/>
  <c r="A35" i="4"/>
  <c r="A36" i="4"/>
  <c r="A46" i="4" l="1"/>
  <c r="A56" i="4"/>
  <c r="T39" i="4"/>
  <c r="V40" i="4" s="1"/>
  <c r="A48" i="4" l="1"/>
  <c r="E58" i="4" s="1"/>
  <c r="P38" i="4"/>
  <c r="M20" i="4" l="1"/>
  <c r="E10" i="4" s="1"/>
  <c r="D22" i="4" s="1"/>
  <c r="P2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Catarina</author>
    <author>Catarina Warfvinge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Endast för kontroll
</t>
        </r>
      </text>
    </comment>
    <comment ref="C22" authorId="0" shapeId="0" xr:uid="{00000000-0006-0000-0000-000002000000}">
      <text>
        <r>
          <rPr>
            <sz val="9"/>
            <color indexed="81"/>
            <rFont val="Tahoma"/>
            <family val="2"/>
          </rPr>
          <t>Endast som eget kontrolltal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5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Alla aggregat med samma temperaturverkningsgrad kan redovisas tillsammans genom att summera luftflödena. </t>
        </r>
      </text>
    </comment>
    <comment ref="G2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 Byggnadens medelventilationsflöde under en typisk vintervecka</t>
        </r>
      </text>
    </comment>
    <comment ref="C27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Area och U-värde för hela fönstet, dvs glas+karm+båge
</t>
        </r>
      </text>
    </comment>
    <comment ref="C28" authorId="1" shapeId="0" xr:uid="{00000000-0006-0000-0000-000006000000}">
      <text>
        <r>
          <rPr>
            <sz val="9"/>
            <color indexed="81"/>
            <rFont val="Tahoma"/>
            <family val="2"/>
          </rPr>
          <t>Area och U-värde för hela fönstet, dvs glas+karm+båge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1" shapeId="0" xr:uid="{00000000-0006-0000-0000-000007000000}">
      <text>
        <r>
          <rPr>
            <sz val="9"/>
            <color indexed="81"/>
            <rFont val="Tahoma"/>
            <family val="2"/>
          </rPr>
          <t xml:space="preserve">Area och U-värde för hela fönstet, dvs glas+karm+båge
</t>
        </r>
      </text>
    </comment>
    <comment ref="G29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 Byggnadens medelventilationsflöde under en typisk vintervecka</t>
        </r>
      </text>
    </comment>
    <comment ref="G32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 Byggnadens medelventilationsflöde under en typisk vintervecka</t>
        </r>
      </text>
    </comment>
    <comment ref="C42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Area och U-värde för hela dörren
</t>
        </r>
      </text>
    </comment>
    <comment ref="C43" authorId="1" shapeId="0" xr:uid="{00000000-0006-0000-0000-00000B000000}">
      <text>
        <r>
          <rPr>
            <sz val="9"/>
            <color indexed="81"/>
            <rFont val="Tahoma"/>
            <family val="2"/>
          </rPr>
          <t xml:space="preserve">Area och U-värde för hela dörren
</t>
        </r>
      </text>
    </comment>
    <comment ref="C44" authorId="0" shapeId="0" xr:uid="{00000000-0006-0000-0000-00000C000000}">
      <text>
        <r>
          <rPr>
            <sz val="9"/>
            <color indexed="81"/>
            <rFont val="Tahoma"/>
            <charset val="1"/>
          </rPr>
          <t>I U-värdet inkluderas t ex bjälklag mot garage + grundkonstruktion + mark. 
Se vidare BBR kap 9.</t>
        </r>
      </text>
    </comment>
    <comment ref="C49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% av summerat A*U för alla klimatskalets delar</t>
        </r>
      </text>
    </comment>
    <comment ref="C50" authorId="1" shapeId="0" xr:uid="{00000000-0006-0000-0000-00000E000000}">
      <text>
        <r>
          <rPr>
            <sz val="9"/>
            <color indexed="81"/>
            <rFont val="Tahoma"/>
            <family val="2"/>
          </rPr>
          <t>Fylls i för att få GULD på indikator 1</t>
        </r>
      </text>
    </comment>
    <comment ref="E50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Kallas ibland gaffelvärde, W/m.K
</t>
        </r>
      </text>
    </comment>
  </commentList>
</comments>
</file>

<file path=xl/sharedStrings.xml><?xml version="1.0" encoding="utf-8"?>
<sst xmlns="http://schemas.openxmlformats.org/spreadsheetml/2006/main" count="499" uniqueCount="478">
  <si>
    <t>Areor och klimat</t>
  </si>
  <si>
    <r>
      <t>A</t>
    </r>
    <r>
      <rPr>
        <vertAlign val="subscript"/>
        <sz val="10"/>
        <rFont val="Arial"/>
        <family val="2"/>
      </rPr>
      <t>temp,</t>
    </r>
    <r>
      <rPr>
        <sz val="10"/>
        <rFont val="Arial"/>
        <family val="2"/>
      </rPr>
      <t xml:space="preserve"> m</t>
    </r>
    <r>
      <rPr>
        <vertAlign val="superscript"/>
        <sz val="10"/>
        <rFont val="Arial"/>
        <family val="2"/>
      </rPr>
      <t>2</t>
    </r>
  </si>
  <si>
    <r>
      <t>Andel bostäder av</t>
    </r>
    <r>
      <rPr>
        <sz val="10"/>
        <color theme="1"/>
        <rFont val="Arial"/>
        <family val="2"/>
      </rPr>
      <t xml:space="preserve"> A</t>
    </r>
    <r>
      <rPr>
        <vertAlign val="subscript"/>
        <sz val="10"/>
        <color theme="1"/>
        <rFont val="Arial"/>
        <family val="2"/>
      </rPr>
      <t xml:space="preserve">temp </t>
    </r>
    <r>
      <rPr>
        <sz val="10"/>
        <color theme="1"/>
        <rFont val="Arial"/>
        <family val="2"/>
      </rPr>
      <t>i %</t>
    </r>
  </si>
  <si>
    <t>BRONS</t>
  </si>
  <si>
    <t>SILVER</t>
  </si>
  <si>
    <t>GULD</t>
  </si>
  <si>
    <r>
      <t>Andel lokaler av A</t>
    </r>
    <r>
      <rPr>
        <vertAlign val="subscript"/>
        <sz val="10"/>
        <rFont val="Arial"/>
        <family val="2"/>
      </rPr>
      <t xml:space="preserve">temp </t>
    </r>
    <r>
      <rPr>
        <sz val="10"/>
        <rFont val="Arial"/>
        <family val="2"/>
      </rPr>
      <t>i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%</t>
    </r>
  </si>
  <si>
    <r>
      <t>F</t>
    </r>
    <r>
      <rPr>
        <vertAlign val="subscript"/>
        <sz val="10"/>
        <rFont val="Arial"/>
        <family val="2"/>
      </rPr>
      <t>geo</t>
    </r>
    <r>
      <rPr>
        <sz val="10"/>
        <rFont val="Arial"/>
        <family val="2"/>
      </rPr>
      <t>, se flik</t>
    </r>
  </si>
  <si>
    <r>
      <t>Omslutningsarea, obs A</t>
    </r>
    <r>
      <rPr>
        <vertAlign val="subscript"/>
        <sz val="10"/>
        <rFont val="Arial"/>
        <family val="2"/>
      </rPr>
      <t xml:space="preserve">om, 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2</t>
    </r>
  </si>
  <si>
    <t>Klimatort</t>
  </si>
  <si>
    <t>Ystad</t>
  </si>
  <si>
    <t>Tidskonstant, dygn</t>
  </si>
  <si>
    <t>Alla förluster vid DVUT</t>
  </si>
  <si>
    <t>DVUT, °C</t>
  </si>
  <si>
    <t>med våv</t>
  </si>
  <si>
    <r>
      <t>Värmeeffektbehov 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A</t>
    </r>
    <r>
      <rPr>
        <vertAlign val="subscript"/>
        <sz val="10"/>
        <rFont val="Arial"/>
        <family val="2"/>
      </rPr>
      <t>temp</t>
    </r>
  </si>
  <si>
    <t>Transmissionsförluster</t>
  </si>
  <si>
    <t xml:space="preserve">Ventilationsförluster för FTX </t>
  </si>
  <si>
    <t>Byggnadsdel</t>
  </si>
  <si>
    <t>Delarea</t>
  </si>
  <si>
    <t>FTX aggregat typ 1</t>
  </si>
  <si>
    <t>Luftflöde, l/s</t>
  </si>
  <si>
    <t>Fönster, typ 1</t>
  </si>
  <si>
    <t>Temperaturverkningsgrad</t>
  </si>
  <si>
    <t>Fönster, typ 2</t>
  </si>
  <si>
    <t>FTX aggregat typ 2</t>
  </si>
  <si>
    <t>Fönster, typ 3</t>
  </si>
  <si>
    <t>Yttervägg, typ 1</t>
  </si>
  <si>
    <t>Yttervägg, typ 2</t>
  </si>
  <si>
    <t>FTX aggregat 4</t>
  </si>
  <si>
    <t>Förlusten fvp</t>
  </si>
  <si>
    <t>Beräkning av Pkompressor</t>
  </si>
  <si>
    <t xml:space="preserve">Beräkning av COP med </t>
  </si>
  <si>
    <t>Yttervägg, typ 3</t>
  </si>
  <si>
    <t>med känd cop och deltaT</t>
  </si>
  <si>
    <t>känd Pkompressor och deltaT</t>
  </si>
  <si>
    <t>Tak, typ 1</t>
  </si>
  <si>
    <t>q</t>
  </si>
  <si>
    <t>Tak, typ 2</t>
  </si>
  <si>
    <t>deltaT</t>
  </si>
  <si>
    <t>Tak, typ 3</t>
  </si>
  <si>
    <t>Ventilationsförluster om F el FVP finns</t>
  </si>
  <si>
    <t>förlust utan återvinning</t>
  </si>
  <si>
    <t>cop</t>
  </si>
  <si>
    <t>Grundkontruktion, typ 1</t>
  </si>
  <si>
    <t>Frånluftsflöde, l/s</t>
  </si>
  <si>
    <t>förlust med våv utan kompressor</t>
  </si>
  <si>
    <t>Pkomp</t>
  </si>
  <si>
    <t>Grundkontruktion, typ 2</t>
  </si>
  <si>
    <t>Frånluftens temperaturfall FVP</t>
  </si>
  <si>
    <t>förlust med våv med kompressor</t>
  </si>
  <si>
    <t>Källarväggar typ 1</t>
  </si>
  <si>
    <t>VP:s kompressoreffekt i W</t>
  </si>
  <si>
    <t>Motsvarande värmeåtervinningsgrad</t>
  </si>
  <si>
    <t>Källarväggar typ 2</t>
  </si>
  <si>
    <t>Källargolv, typ 1</t>
  </si>
  <si>
    <t>Luftläckage genom klimatskärmen</t>
  </si>
  <si>
    <t>besparing</t>
  </si>
  <si>
    <t>Källargolv, typ 2</t>
  </si>
  <si>
    <r>
      <t>Lufttäthet, l/s,m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A</t>
    </r>
    <r>
      <rPr>
        <vertAlign val="subscript"/>
        <sz val="10"/>
        <rFont val="Arial"/>
        <family val="2"/>
      </rPr>
      <t>om</t>
    </r>
    <r>
      <rPr>
        <sz val="10"/>
        <rFont val="Arial"/>
        <family val="2"/>
      </rPr>
      <t xml:space="preserve"> vid 50 Pa</t>
    </r>
  </si>
  <si>
    <t xml:space="preserve">Ytterdörr, typ 1 </t>
  </si>
  <si>
    <t>Luftläckageflöde, l/s</t>
  </si>
  <si>
    <t xml:space="preserve">Ytterdörr, typ 2 </t>
  </si>
  <si>
    <t>Byggnadsdel mot t ex garage</t>
  </si>
  <si>
    <t>Köldbryggor</t>
  </si>
  <si>
    <t>Om köldbryggor anges i %:</t>
  </si>
  <si>
    <t>Om köldbryggor specificeras:</t>
  </si>
  <si>
    <t>Längd, m</t>
  </si>
  <si>
    <t>psi, W/m,K</t>
  </si>
  <si>
    <t>Bjäklagskanter</t>
  </si>
  <si>
    <t>Sockel</t>
  </si>
  <si>
    <t>Tak-yttervägg</t>
  </si>
  <si>
    <t>Fönstersmygar</t>
  </si>
  <si>
    <r>
      <t>U</t>
    </r>
    <r>
      <rPr>
        <b/>
        <vertAlign val="subscript"/>
        <sz val="10"/>
        <rFont val="Arial"/>
        <family val="2"/>
      </rPr>
      <t>medel</t>
    </r>
    <r>
      <rPr>
        <b/>
        <sz val="10"/>
        <rFont val="Arial"/>
        <family val="2"/>
      </rPr>
      <t xml:space="preserve"> för kontroll, W/m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om</t>
    </r>
    <r>
      <rPr>
        <b/>
        <sz val="10"/>
        <rFont val="Arial"/>
        <family val="2"/>
      </rPr>
      <t xml:space="preserve">/K </t>
    </r>
  </si>
  <si>
    <t>Ort</t>
  </si>
  <si>
    <t>1-dygn</t>
  </si>
  <si>
    <t>2-dygn</t>
  </si>
  <si>
    <t>3-dygn</t>
  </si>
  <si>
    <t>4-dygn</t>
  </si>
  <si>
    <t>5-dygn</t>
  </si>
  <si>
    <t>6-dygn</t>
  </si>
  <si>
    <t>7-dygn</t>
  </si>
  <si>
    <t>8-dygn</t>
  </si>
  <si>
    <t>9-dygn</t>
  </si>
  <si>
    <t>10-dygn</t>
  </si>
  <si>
    <t>11-dygn</t>
  </si>
  <si>
    <t>12-dygn</t>
  </si>
  <si>
    <t>Abisko</t>
  </si>
  <si>
    <t>Adelsö</t>
  </si>
  <si>
    <t>Alingsås</t>
  </si>
  <si>
    <t>Alvesta</t>
  </si>
  <si>
    <t>Aneby</t>
  </si>
  <si>
    <t>Arboga</t>
  </si>
  <si>
    <t>Arjeplog</t>
  </si>
  <si>
    <t>Arvidsjaur</t>
  </si>
  <si>
    <t>Arvika</t>
  </si>
  <si>
    <t>Askersund</t>
  </si>
  <si>
    <t>Avesta</t>
  </si>
  <si>
    <t>Bengtsfors</t>
  </si>
  <si>
    <t>Bjurholm</t>
  </si>
  <si>
    <t>Bjuv</t>
  </si>
  <si>
    <t>Boden</t>
  </si>
  <si>
    <t>Bollebygd</t>
  </si>
  <si>
    <t>Bollnäs</t>
  </si>
  <si>
    <t>Borgholm</t>
  </si>
  <si>
    <t>Borlänge</t>
  </si>
  <si>
    <t>Borås</t>
  </si>
  <si>
    <t>Broby</t>
  </si>
  <si>
    <t>Bromölla</t>
  </si>
  <si>
    <t>Bräcke</t>
  </si>
  <si>
    <t>Båstad</t>
  </si>
  <si>
    <t>Charlottenberg</t>
  </si>
  <si>
    <t>Danderyd</t>
  </si>
  <si>
    <t>Degerfors</t>
  </si>
  <si>
    <t>Delsbo</t>
  </si>
  <si>
    <t>Dorotea</t>
  </si>
  <si>
    <t>Ed</t>
  </si>
  <si>
    <t>Edsbyn</t>
  </si>
  <si>
    <t>Eksjö</t>
  </si>
  <si>
    <t>Emmaboda</t>
  </si>
  <si>
    <t>Enköping</t>
  </si>
  <si>
    <t>Eskilstuna</t>
  </si>
  <si>
    <t>Eslöv</t>
  </si>
  <si>
    <t>Fagersta</t>
  </si>
  <si>
    <t>Falkenberg</t>
  </si>
  <si>
    <t>Falköping</t>
  </si>
  <si>
    <t>Falsterbo</t>
  </si>
  <si>
    <t>Falun</t>
  </si>
  <si>
    <t>Filipstad</t>
  </si>
  <si>
    <t>Films Kyrkby</t>
  </si>
  <si>
    <t>Finspång</t>
  </si>
  <si>
    <t>Flen</t>
  </si>
  <si>
    <t>Forshaga</t>
  </si>
  <si>
    <t>Fredrika</t>
  </si>
  <si>
    <t>Färgelanda</t>
  </si>
  <si>
    <t>Föllinge</t>
  </si>
  <si>
    <t>Gislaved</t>
  </si>
  <si>
    <t>Gnesta</t>
  </si>
  <si>
    <t>Gnosjö</t>
  </si>
  <si>
    <t>Grums</t>
  </si>
  <si>
    <t>Grästorp</t>
  </si>
  <si>
    <t>Gäddede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</si>
  <si>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</si>
  <si>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</si>
  <si>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</si>
  <si>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</si>
  <si>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</si>
  <si>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</si>
  <si>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</si>
  <si>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</si>
  <si>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</si>
  <si>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Hammarstrand</t>
  </si>
  <si>
    <t>Haparanda</t>
  </si>
  <si>
    <t>Hede</t>
  </si>
  <si>
    <t>Hedemora</t>
  </si>
  <si>
    <t>Helsingborg</t>
  </si>
  <si>
    <t>Hemavan</t>
  </si>
  <si>
    <t>Hemse</t>
  </si>
  <si>
    <t>Herrljunga</t>
  </si>
  <si>
    <t>Hjo</t>
  </si>
  <si>
    <t>Hofors</t>
  </si>
  <si>
    <t>Hova</t>
  </si>
  <si>
    <t>Huddinge</t>
  </si>
  <si>
    <t>Hudiksvall</t>
  </si>
  <si>
    <t>Hultsfred</t>
  </si>
  <si>
    <t>Hyltebruk</t>
  </si>
  <si>
    <t>Hällefors</t>
  </si>
  <si>
    <t>Härnösand</t>
  </si>
  <si>
    <t>Hässleholm</t>
  </si>
  <si>
    <t>Höganäs</t>
  </si>
  <si>
    <t>Högsby</t>
  </si>
  <si>
    <t>Hörby</t>
  </si>
  <si>
    <t>Höör</t>
  </si>
  <si>
    <t>Jokkmokk</t>
  </si>
  <si>
    <t>Junsele</t>
  </si>
  <si>
    <t>Jönköping</t>
  </si>
  <si>
    <t>Kalix</t>
  </si>
  <si>
    <t>Kalmar</t>
  </si>
  <si>
    <t>Karesuando</t>
  </si>
  <si>
    <t>Karlsborg</t>
  </si>
  <si>
    <t>Karlshamn</t>
  </si>
  <si>
    <t>Karlskoga</t>
  </si>
  <si>
    <t>Karlskrona</t>
  </si>
  <si>
    <t>Karlstad</t>
  </si>
  <si>
    <t>Katrineholm</t>
  </si>
  <si>
    <t>Kil</t>
  </si>
  <si>
    <t>Kinna</t>
  </si>
  <si>
    <t>Kiruna</t>
  </si>
  <si>
    <t>Kisa</t>
  </si>
  <si>
    <t>Klippan</t>
  </si>
  <si>
    <t>Knivsta</t>
  </si>
  <si>
    <t>Kopparberg</t>
  </si>
  <si>
    <t>Kramfors</t>
  </si>
  <si>
    <t>Kristianstad</t>
  </si>
  <si>
    <t>Kristinehamn</t>
  </si>
  <si>
    <t>Kumla</t>
  </si>
  <si>
    <t>Kungsbacka</t>
  </si>
  <si>
    <t>Kungsör</t>
  </si>
  <si>
    <t>Kungälv</t>
  </si>
  <si>
    <t>Kvikkjokk</t>
  </si>
  <si>
    <t>Kävlinge</t>
  </si>
  <si>
    <t>Köping</t>
  </si>
  <si>
    <t>Laholm</t>
  </si>
  <si>
    <t>Landskrona</t>
  </si>
  <si>
    <t>Laxå</t>
  </si>
  <si>
    <t>Leksand</t>
  </si>
  <si>
    <t>Lerum</t>
  </si>
  <si>
    <t>Lessebo</t>
  </si>
  <si>
    <t>Lidingö</t>
  </si>
  <si>
    <t>Lindesberg</t>
  </si>
  <si>
    <t>Linköping</t>
  </si>
  <si>
    <t>Ljungby</t>
  </si>
  <si>
    <t>Ljusdal</t>
  </si>
  <si>
    <t>Lomma</t>
  </si>
  <si>
    <t>Ludvika</t>
  </si>
  <si>
    <t>Luleå</t>
  </si>
  <si>
    <t>Lund</t>
  </si>
  <si>
    <t>Lycksele</t>
  </si>
  <si>
    <t>Lysekil</t>
  </si>
  <si>
    <t>Malexander</t>
  </si>
  <si>
    <t>Malmö</t>
  </si>
  <si>
    <t>Malung</t>
  </si>
  <si>
    <t>Malå</t>
  </si>
  <si>
    <t>Mariestad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</si>
  <si>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</si>
  <si>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</si>
  <si>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</si>
  <si>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</si>
  <si>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</si>
  <si>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</si>
  <si>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</si>
  <si>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</si>
  <si>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Märsta</t>
  </si>
  <si>
    <t>Mölndal</t>
  </si>
  <si>
    <t>Mönsterås</t>
  </si>
  <si>
    <t>Mörbylånga</t>
  </si>
  <si>
    <t>Nacka</t>
  </si>
  <si>
    <t>Nora</t>
  </si>
  <si>
    <t>Norberg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</si>
  <si>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</si>
  <si>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</si>
  <si>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</si>
  <si>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</si>
  <si>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</si>
  <si>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</si>
  <si>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</si>
  <si>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</si>
  <si>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</si>
  <si>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</si>
  <si>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</si>
  <si>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</si>
  <si>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Osby</t>
  </si>
  <si>
    <t>Oskarshamn</t>
  </si>
  <si>
    <t>Oxelösund</t>
  </si>
  <si>
    <t>Pajala</t>
  </si>
  <si>
    <t>Partille</t>
  </si>
  <si>
    <t>Perstorp</t>
  </si>
  <si>
    <t>Piteå</t>
  </si>
  <si>
    <t>Ritsem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</si>
  <si>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</si>
  <si>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</si>
  <si>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</si>
  <si>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</si>
  <si>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</si>
  <si>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</si>
  <si>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</si>
  <si>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</si>
  <si>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</si>
  <si>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</si>
  <si>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</si>
  <si>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</si>
  <si>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</si>
  <si>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Skutskär</t>
  </si>
  <si>
    <t>Skövde</t>
  </si>
  <si>
    <t>Smedjebacken</t>
  </si>
  <si>
    <t>Sollefteå</t>
  </si>
  <si>
    <t>Sollentuna</t>
  </si>
  <si>
    <t>Solna</t>
  </si>
  <si>
    <t>Sorsele</t>
  </si>
  <si>
    <t>Staffanstorp</t>
  </si>
  <si>
    <t>Stenungsund</t>
  </si>
  <si>
    <t>Stockholm</t>
  </si>
  <si>
    <t>Stockholm-Bromma</t>
  </si>
  <si>
    <t>Storfors</t>
  </si>
  <si>
    <t>Storlien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</si>
  <si>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</si>
  <si>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</si>
  <si>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</si>
  <si>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</si>
  <si>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</si>
  <si>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</si>
  <si>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</si>
  <si>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</si>
  <si>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</si>
  <si>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</si>
  <si>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Sveg</t>
  </si>
  <si>
    <t>Svenljunga</t>
  </si>
  <si>
    <t>Svenstavik</t>
  </si>
  <si>
    <t>Såtenäs</t>
  </si>
  <si>
    <t>Säffle</t>
  </si>
  <si>
    <t>Sälen-Högfjällshotell</t>
  </si>
  <si>
    <t>Särna</t>
  </si>
  <si>
    <t>Säter</t>
  </si>
  <si>
    <t>Sävsjö</t>
  </si>
  <si>
    <t>Söderhamn</t>
  </si>
  <si>
    <t>Söderköping</t>
  </si>
  <si>
    <t>Södertälje</t>
  </si>
  <si>
    <t>Sölvesborg</t>
  </si>
  <si>
    <t>Tibro</t>
  </si>
  <si>
    <t>Tidaholm</t>
  </si>
  <si>
    <t>Tierp</t>
  </si>
  <si>
    <t>Timrå</t>
  </si>
  <si>
    <t>Tingsryd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</si>
  <si>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</si>
  <si>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</si>
  <si>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</si>
  <si>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</si>
  <si>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</si>
  <si>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</si>
  <si>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</si>
  <si>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</si>
  <si>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</si>
  <si>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</si>
  <si>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Tännäs</t>
  </si>
  <si>
    <t>Tärnsjö</t>
  </si>
  <si>
    <t>Töreboda</t>
  </si>
  <si>
    <t>Uddevalla</t>
  </si>
  <si>
    <t>Ullared</t>
  </si>
  <si>
    <t>Ulricehamn</t>
  </si>
  <si>
    <t>Umeå</t>
  </si>
  <si>
    <t>Uppsala</t>
  </si>
  <si>
    <t>Vadstena</t>
  </si>
  <si>
    <t>Vaggeryd</t>
  </si>
  <si>
    <t>Valdermarsvik</t>
  </si>
  <si>
    <t>Vallentuna</t>
  </si>
  <si>
    <t>Vansbro</t>
  </si>
  <si>
    <t>Vara</t>
  </si>
  <si>
    <t>Varberg</t>
  </si>
  <si>
    <t>Vaxholm</t>
  </si>
  <si>
    <t>Vetlanda</t>
  </si>
  <si>
    <t>Vilhelmina</t>
  </si>
  <si>
    <t>Vimmerby</t>
  </si>
  <si>
    <t>Vindeln</t>
  </si>
  <si>
    <t>Vingåker</t>
  </si>
  <si>
    <t>Visby</t>
  </si>
  <si>
    <t>Vårgårda</t>
  </si>
  <si>
    <t>Vänersborg</t>
  </si>
  <si>
    <t>Vännäs</t>
  </si>
  <si>
    <t>Värnamo</t>
  </si>
  <si>
    <t>Västervik</t>
  </si>
  <si>
    <t>Västerås</t>
  </si>
  <si>
    <t>Växjö</t>
  </si>
  <si>
    <t>Åmål</t>
  </si>
  <si>
    <t>Ånge</t>
  </si>
  <si>
    <t>Åre</t>
  </si>
  <si>
    <t>Årjäng</t>
  </si>
  <si>
    <t>Åseda</t>
  </si>
  <si>
    <t>Åstorp</t>
  </si>
  <si>
    <t>Åtvidaberg</t>
  </si>
  <si>
    <t>Älmhult</t>
  </si>
  <si>
    <t>Älvdalen</t>
  </si>
  <si>
    <t>Älvsbyn</t>
  </si>
  <si>
    <t>Ängelholm</t>
  </si>
  <si>
    <t>Öckerö</t>
  </si>
  <si>
    <t>Ödeshög</t>
  </si>
  <si>
    <t>Örebro</t>
  </si>
  <si>
    <t>Örkelljunga</t>
  </si>
  <si>
    <t>Örnsköldsvik</t>
  </si>
  <si>
    <t>Östersund</t>
  </si>
  <si>
    <t>Östhammar</t>
  </si>
  <si>
    <t>Östmark</t>
  </si>
  <si>
    <t>Överkalix</t>
  </si>
  <si>
    <t>Övertorneå</t>
  </si>
  <si>
    <r>
      <t>F</t>
    </r>
    <r>
      <rPr>
        <b/>
        <vertAlign val="subscript"/>
        <sz val="12"/>
        <rFont val="Arial"/>
        <family val="2"/>
      </rPr>
      <t xml:space="preserve">geo, </t>
    </r>
    <r>
      <rPr>
        <b/>
        <sz val="12"/>
        <rFont val="Arial"/>
        <family val="2"/>
      </rPr>
      <t>geografisk justeringsfaktor, enligt Boverket 170618</t>
    </r>
  </si>
  <si>
    <t>Län</t>
  </si>
  <si>
    <t>Geografiskt läge (kommun)</t>
  </si>
  <si>
    <r>
      <t>F</t>
    </r>
    <r>
      <rPr>
        <b/>
        <vertAlign val="subscript"/>
        <sz val="9"/>
        <rFont val="Arial"/>
        <family val="2"/>
      </rPr>
      <t>geo</t>
    </r>
  </si>
  <si>
    <t>Blekinge</t>
  </si>
  <si>
    <t>Samtliga kommuner</t>
  </si>
  <si>
    <t>Dalarna</t>
  </si>
  <si>
    <t>Avesta, Hedemora och Säter</t>
  </si>
  <si>
    <t>Borlänge, Falun, Gagnef, Leksand, Ludvika, Mora, Orsa, Rättvik, Smedjebacken och Vansbro</t>
  </si>
  <si>
    <t>Malung-Sälen och Älvdalen</t>
  </si>
  <si>
    <t>Gotland</t>
  </si>
  <si>
    <t>Gävleborg</t>
  </si>
  <si>
    <t>Gävle, Ockelbo och Sandviken</t>
  </si>
  <si>
    <t>Bollnäs, Hofors, Hudiksvall, Nordanstig och Söderhamn</t>
  </si>
  <si>
    <t>1, 2</t>
  </si>
  <si>
    <t>Ljusdal och Ovanåker</t>
  </si>
  <si>
    <t xml:space="preserve"> </t>
  </si>
  <si>
    <t>Halland</t>
  </si>
  <si>
    <t>Samtliga utom Hylte</t>
  </si>
  <si>
    <t>Hylte</t>
  </si>
  <si>
    <t>Jämtland</t>
  </si>
  <si>
    <t>Berg, Bräcke, Ragunda och Östersund</t>
  </si>
  <si>
    <t>Härjedalen, Krokom och Strömsund</t>
  </si>
  <si>
    <t>Aneby, Gislaved, Gnosjö, Habo, Jönköping, Mullsjö, Tranås, Vaggeryd, Vetlanda och Värnamo</t>
  </si>
  <si>
    <t>Eksjö, Nässjö och Sävsjö</t>
  </si>
  <si>
    <t>Borgholm, Emmaboda, Kalmar, Mönsterås, Mörbylånga, Nybro, Oskarshamn, Torsås och Västervik</t>
  </si>
  <si>
    <t>Hultsfred, Högsby och Vimmerby</t>
  </si>
  <si>
    <t>Kronoberg</t>
  </si>
  <si>
    <t>Norrbotten</t>
  </si>
  <si>
    <t>Boden, Haparanda, Kalix, Luleå och Älvsbyn</t>
  </si>
  <si>
    <t>Arvidsjaur, Överkalix och Övertorneå</t>
  </si>
  <si>
    <t>Arjeplog och Pajala</t>
  </si>
  <si>
    <t>Gällivare och Kiruna</t>
  </si>
  <si>
    <t>Skåne</t>
  </si>
  <si>
    <t>Höganäs, Landskrona, Lomma, Malmö och Vellinge</t>
  </si>
  <si>
    <t>Bjuv, Bromölla, Burlöv, Båstad, Eslöv, Helsingborg, Hässleholm, Hörby, Höör, Klippan, Kristianstad, Kävlinge, Lund, Perstorp, Simrishamn, Sjöbo, Skurup, Staffanstorp, Svalöv, Svedala, Tomelilla, Trelleborg, Ystad, Åstorp, Ängelholm och Östra Göinge</t>
  </si>
  <si>
    <t>Osby och Örkelljunga</t>
  </si>
  <si>
    <t>Södermanland</t>
  </si>
  <si>
    <t>Enköping, Håbo, Knivsta och Uppsala</t>
  </si>
  <si>
    <t>Heby, Tierp, Älvkarleby och Östhammar</t>
  </si>
  <si>
    <t>1,1,</t>
  </si>
  <si>
    <t>Värmland</t>
  </si>
  <si>
    <t>Grums och Säffle</t>
  </si>
  <si>
    <t>Arvika, Eda, Filipstad, Forshaga, Hammarö, Karlstad, Kil, Kristinehamn, Munkfors, Storfors, Sunne och Årjäng</t>
  </si>
  <si>
    <t>Hagfors och Torsby</t>
  </si>
  <si>
    <t>Västerbotten</t>
  </si>
  <si>
    <t>Nordmaling och Umeå</t>
  </si>
  <si>
    <t>Bjurholm, Robertsfors, Skellefteå och Vännäs</t>
  </si>
  <si>
    <t>Dorotea, Lycksele, Vindeln och Åsele</t>
  </si>
  <si>
    <t>Malå, Norsjö, Vilhelmina</t>
  </si>
  <si>
    <t>Västernorrland</t>
  </si>
  <si>
    <t>Härnösand, Kramfors, Sundsvall, Timrå och Örnsköldsvik</t>
  </si>
  <si>
    <t>Sollefteå och Ånge</t>
  </si>
  <si>
    <t>Västmanland</t>
  </si>
  <si>
    <t>Arboga, Hallstahammar, Kungsör, Köping, Surahammar och Västerås</t>
  </si>
  <si>
    <t>Fagersta, Norberg, Sala och Skinnskatteberg</t>
  </si>
  <si>
    <t>Västra Götaland</t>
  </si>
  <si>
    <t>Göteborg, Härryda, Kungälv, Lerum, Lysekil, Mölndal, Orust, Partille, Sotenäs, Stenungssund, Strömstad, Tanum, Tjörn, Uddevalla och Öckerö</t>
  </si>
  <si>
    <t>Ale, Alingsås, Bengtsfors, Bollebygd, Borås, Dala-Ed, Essunga, Falköping, Färgelanda, Grästorp, Gullspång, Götene, Herrljunga, Hjo, Karlsborg, Lidköping, Lilla Edet, Mariestad, Mark, Mellerud, Munkedal, Skara, Skövde, Svenljunga, Tibro, Tidaholm, Trollhättan, Töreboda, Vara, Vårgårda, Vänersborg och Åmål</t>
  </si>
  <si>
    <t>Tranemo och Ulricehamn</t>
  </si>
  <si>
    <t>Hallsberg, kumla, Laxå Lekeberg och Örebro</t>
  </si>
  <si>
    <t>Askersund, Degerfors, Hällefors, Karlskoga, Lindesberg och Nora</t>
  </si>
  <si>
    <t>Ljusnarsberg</t>
  </si>
  <si>
    <t>Östergötland</t>
  </si>
  <si>
    <t>Arlöv</t>
  </si>
  <si>
    <t>Bergsjö</t>
  </si>
  <si>
    <t>Bro</t>
  </si>
  <si>
    <t>Bålsta</t>
  </si>
  <si>
    <t>Djurås</t>
  </si>
  <si>
    <t>Fjugesta</t>
  </si>
  <si>
    <t>Gustavsberg</t>
  </si>
  <si>
    <t>Henån</t>
  </si>
  <si>
    <t>Jakobsberg</t>
  </si>
  <si>
    <t>Kungshamn</t>
  </si>
  <si>
    <t>Lidköping</t>
  </si>
  <si>
    <t>Lilla Edet</t>
  </si>
  <si>
    <t>Mölnlycke</t>
  </si>
  <si>
    <t>Nossebro</t>
  </si>
  <si>
    <t>Nödinge-Nol</t>
  </si>
  <si>
    <t>Skoghall</t>
  </si>
  <si>
    <t>Skärhamn</t>
  </si>
  <si>
    <t>Tanumshede</t>
  </si>
  <si>
    <t>Tumba</t>
  </si>
  <si>
    <t>Upplands Väsby</t>
  </si>
  <si>
    <t>Västerhaninge</t>
  </si>
  <si>
    <t>Åkersberga</t>
  </si>
  <si>
    <t>Österbymo</t>
  </si>
  <si>
    <t>Dimensionerande Vinterutetemperatur DVUT baserat på temperatur 1991-2020 - Framtaget av SMHI på uppdrag av Boverket 2022</t>
  </si>
  <si>
    <r>
      <t>Gränser för den aktuella byggnaden. 
Beror på andel bostäder och lokaler och aktuell F</t>
    </r>
    <r>
      <rPr>
        <vertAlign val="subscript"/>
        <sz val="10"/>
        <rFont val="Arial"/>
        <family val="2"/>
      </rPr>
      <t>geo,</t>
    </r>
  </si>
  <si>
    <t>Valfritt kriterium 1
≤45*Fgeo</t>
  </si>
  <si>
    <t>Valfritt kriterium 2
≤15*Fgeo</t>
  </si>
  <si>
    <t>Valfritt kriterium 3
≤10*Fgeo</t>
  </si>
  <si>
    <t>Inomhustemperatur, °C</t>
  </si>
  <si>
    <t>Datum</t>
  </si>
  <si>
    <t>Projektnamn</t>
  </si>
  <si>
    <t>Ärendenummer</t>
  </si>
  <si>
    <t>Utförd av</t>
  </si>
  <si>
    <t>Gränsvärde för Miljöbyggnad Nybyggnad 4.0 o 4.1</t>
  </si>
  <si>
    <t>Gränsvärde för Miljöbyggnad Ombyggnad 4.0</t>
  </si>
  <si>
    <r>
      <rPr>
        <b/>
        <sz val="11"/>
        <color theme="1"/>
        <rFont val="Arial"/>
        <family val="2"/>
      </rPr>
      <t>U</t>
    </r>
    <r>
      <rPr>
        <b/>
        <sz val="10"/>
        <color theme="1"/>
        <rFont val="Arial"/>
        <family val="2"/>
      </rPr>
      <t>-värde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</si>
  <si>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</si>
  <si>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r>
      <t>W/K,m</t>
    </r>
    <r>
      <rPr>
        <vertAlign val="superscript"/>
        <sz val="10"/>
        <color theme="1"/>
        <rFont val="Arial"/>
        <family val="2"/>
      </rPr>
      <t>2</t>
    </r>
  </si>
  <si>
    <r>
      <t>Beräknat värmeeffektbehov W/m</t>
    </r>
    <r>
      <rPr>
        <b/>
        <vertAlign val="superscript"/>
        <sz val="11"/>
        <color theme="2"/>
        <rFont val="Arial"/>
        <family val="2"/>
      </rPr>
      <t>2</t>
    </r>
    <r>
      <rPr>
        <b/>
        <sz val="11"/>
        <color theme="2"/>
        <rFont val="Arial"/>
        <family val="2"/>
      </rPr>
      <t>,A</t>
    </r>
    <r>
      <rPr>
        <b/>
        <vertAlign val="subscript"/>
        <sz val="11"/>
        <color theme="2"/>
        <rFont val="Arial"/>
        <family val="2"/>
      </rPr>
      <t>om</t>
    </r>
  </si>
  <si>
    <t>Beräkningsverktyg Värmeeffektbehov 
Miljöbyggnad Nybyggnad och Ombyggnad</t>
  </si>
  <si>
    <r>
      <t>Obl. kriterium 1
≤</t>
    </r>
    <r>
      <rPr>
        <sz val="8"/>
        <color theme="0"/>
        <rFont val="Arial"/>
        <family val="2"/>
      </rPr>
      <t>70*Fgeo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</si>
</sst>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0.0%"/>
  </numFmts>
  <fonts count="55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rgb="FFFF000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bscript"/>
      <sz val="9"/>
      <name val="Arial"/>
      <family val="2"/>
    </font>
    <font>
      <b/>
      <vertAlign val="subscript"/>
      <sz val="10"/>
      <name val="Arial"/>
      <family val="2"/>
    </font>
    <font>
      <b/>
      <vertAlign val="subscript"/>
      <sz val="12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vertAlign val="subscript"/>
      <sz val="10"/>
      <color theme="1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sz val="8"/>
      <color indexed="81"/>
      <name val="Tahoma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  <scheme val="major"/>
    </font>
    <font>
      <b/>
      <sz val="18"/>
      <color theme="1"/>
      <name val="Arial"/>
      <family val="2"/>
      <scheme val="major"/>
    </font>
    <font>
      <b/>
      <sz val="11"/>
      <color theme="2"/>
      <name val="Arial"/>
      <family val="2"/>
    </font>
    <font>
      <b/>
      <sz val="12"/>
      <color theme="2"/>
      <name val="Arial"/>
      <family val="2"/>
    </font>
    <font>
      <sz val="11"/>
      <color theme="2"/>
      <name val="Arial"/>
      <family val="2"/>
    </font>
    <font>
      <b/>
      <sz val="10"/>
      <color theme="2"/>
      <name val="Arial"/>
      <family val="2"/>
    </font>
    <font>
      <b/>
      <sz val="11"/>
      <color theme="0"/>
      <name val="Arial"/>
      <family val="2"/>
      <scheme val="maj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1"/>
      <color theme="2"/>
      <name val="Arial"/>
      <family val="2"/>
    </font>
    <font>
      <b/>
      <vertAlign val="subscript"/>
      <sz val="11"/>
      <color theme="2"/>
      <name val="Arial"/>
      <family val="2"/>
    </font>
    <font>
      <sz val="26"/>
      <color theme="1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BD5E17"/>
        <bgColor indexed="64"/>
      </patternFill>
    </fill>
    <fill>
      <patternFill patternType="solid">
        <fgColor rgb="FFF9C34D"/>
        <bgColor indexed="64"/>
      </patternFill>
    </fill>
    <fill>
      <patternFill patternType="solid">
        <fgColor rgb="FFCC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8">
    <xf numFmtId="0" fontId="0" fillId="0" borderId="0"/>
    <xf numFmtId="1" fontId="5" fillId="2" borderId="1" applyProtection="0">
      <alignment horizontal="center"/>
    </xf>
    <xf numFmtId="0" fontId="5" fillId="2" borderId="2" applyBorder="0" applyProtection="0">
      <alignment horizontal="center"/>
    </xf>
    <xf numFmtId="0" fontId="5" fillId="2" borderId="1" applyBorder="0" applyProtection="0">
      <alignment horizontal="center"/>
    </xf>
    <xf numFmtId="9" fontId="5" fillId="2" borderId="7" applyProtection="0">
      <alignment horizontal="center"/>
    </xf>
    <xf numFmtId="0" fontId="5" fillId="2" borderId="3" applyBorder="0" applyProtection="0">
      <alignment horizontal="center"/>
    </xf>
    <xf numFmtId="0" fontId="5" fillId="2" borderId="3" applyBorder="0" applyProtection="0">
      <alignment horizontal="center"/>
    </xf>
    <xf numFmtId="0" fontId="1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26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0" fillId="5" borderId="0" xfId="0" applyFill="1"/>
    <xf numFmtId="0" fontId="16" fillId="5" borderId="1" xfId="0" applyFont="1" applyFill="1" applyBorder="1" applyAlignment="1">
      <alignment horizontal="center" vertical="top"/>
    </xf>
    <xf numFmtId="0" fontId="0" fillId="5" borderId="0" xfId="0" applyFill="1" applyAlignment="1">
      <alignment horizontal="center"/>
    </xf>
    <xf numFmtId="0" fontId="29" fillId="5" borderId="0" xfId="0" applyFont="1" applyFill="1"/>
    <xf numFmtId="2" fontId="25" fillId="3" borderId="0" xfId="0" applyNumberFormat="1" applyFont="1" applyFill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1" fontId="27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top" wrapText="1"/>
    </xf>
    <xf numFmtId="0" fontId="4" fillId="0" borderId="0" xfId="0" applyFont="1"/>
    <xf numFmtId="0" fontId="17" fillId="0" borderId="0" xfId="0" applyFont="1"/>
    <xf numFmtId="0" fontId="6" fillId="0" borderId="0" xfId="0" applyFont="1" applyAlignment="1">
      <alignment vertical="center" wrapText="1"/>
    </xf>
    <xf numFmtId="0" fontId="4" fillId="5" borderId="0" xfId="0" applyFont="1" applyFill="1" applyAlignment="1">
      <alignment horizontal="center" vertical="center"/>
    </xf>
    <xf numFmtId="164" fontId="18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2" fillId="5" borderId="0" xfId="0" applyFont="1" applyFill="1" applyAlignment="1">
      <alignment vertical="center"/>
    </xf>
    <xf numFmtId="0" fontId="4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36" fillId="5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/>
    </xf>
    <xf numFmtId="166" fontId="38" fillId="5" borderId="0" xfId="0" applyNumberFormat="1" applyFont="1" applyFill="1" applyAlignment="1">
      <alignment horizontal="center" vertical="center"/>
    </xf>
    <xf numFmtId="1" fontId="38" fillId="5" borderId="0" xfId="0" applyNumberFormat="1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7" fillId="7" borderId="12" xfId="0" applyFont="1" applyFill="1" applyBorder="1" applyAlignment="1">
      <alignment horizontal="left" vertical="center"/>
    </xf>
    <xf numFmtId="0" fontId="41" fillId="5" borderId="12" xfId="0" applyFont="1" applyFill="1" applyBorder="1" applyAlignment="1" applyProtection="1">
      <alignment horizontal="left"/>
      <protection locked="0"/>
    </xf>
    <xf numFmtId="0" fontId="43" fillId="7" borderId="12" xfId="0" applyFont="1" applyFill="1" applyBorder="1" applyAlignment="1">
      <alignment horizontal="left" vertical="center"/>
    </xf>
    <xf numFmtId="164" fontId="14" fillId="6" borderId="1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vertical="center"/>
    </xf>
    <xf numFmtId="0" fontId="5" fillId="7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9" fontId="4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12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0" fontId="48" fillId="8" borderId="12" xfId="0" applyFont="1" applyFill="1" applyBorder="1" applyAlignment="1">
      <alignment horizontal="center" vertical="center" wrapText="1"/>
    </xf>
    <xf numFmtId="0" fontId="28" fillId="8" borderId="12" xfId="0" applyFont="1" applyFill="1" applyBorder="1" applyAlignment="1">
      <alignment horizontal="center" wrapText="1"/>
    </xf>
    <xf numFmtId="0" fontId="4" fillId="0" borderId="12" xfId="0" applyFont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9" fontId="4" fillId="5" borderId="12" xfId="0" applyNumberFormat="1" applyFont="1" applyFill="1" applyBorder="1" applyAlignment="1" applyProtection="1">
      <alignment horizontal="center"/>
      <protection locked="0"/>
    </xf>
    <xf numFmtId="0" fontId="44" fillId="7" borderId="12" xfId="0" applyFont="1" applyFill="1" applyBorder="1" applyAlignment="1">
      <alignment horizontal="center" vertical="center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28" fillId="8" borderId="12" xfId="0" applyFont="1" applyFill="1" applyBorder="1" applyAlignment="1">
      <alignment vertical="center"/>
    </xf>
    <xf numFmtId="167" fontId="5" fillId="5" borderId="12" xfId="1" applyNumberFormat="1" applyFill="1" applyBorder="1" applyProtection="1">
      <alignment horizontal="center"/>
      <protection locked="0"/>
    </xf>
    <xf numFmtId="0" fontId="4" fillId="11" borderId="12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166" fontId="4" fillId="6" borderId="12" xfId="0" applyNumberFormat="1" applyFont="1" applyFill="1" applyBorder="1" applyAlignment="1">
      <alignment horizontal="center" vertical="center"/>
    </xf>
    <xf numFmtId="0" fontId="31" fillId="9" borderId="12" xfId="0" applyFont="1" applyFill="1" applyBorder="1" applyAlignment="1">
      <alignment horizontal="center" vertical="center"/>
    </xf>
    <xf numFmtId="0" fontId="31" fillId="9" borderId="12" xfId="0" applyFont="1" applyFill="1" applyBorder="1" applyAlignment="1">
      <alignment horizontal="center" vertical="center" wrapText="1"/>
    </xf>
    <xf numFmtId="0" fontId="41" fillId="5" borderId="12" xfId="0" applyFont="1" applyFill="1" applyBorder="1" applyAlignment="1" applyProtection="1">
      <alignment horizontal="left"/>
      <protection locked="0"/>
    </xf>
    <xf numFmtId="0" fontId="47" fillId="7" borderId="12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6" fillId="7" borderId="12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/>
    </xf>
    <xf numFmtId="0" fontId="4" fillId="0" borderId="12" xfId="0" applyFont="1" applyBorder="1" applyAlignment="1">
      <alignment vertical="center"/>
    </xf>
    <xf numFmtId="0" fontId="15" fillId="0" borderId="12" xfId="0" applyFont="1" applyBorder="1" applyAlignment="1">
      <alignment horizontal="left"/>
    </xf>
    <xf numFmtId="0" fontId="4" fillId="0" borderId="12" xfId="0" applyFont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43" fillId="7" borderId="12" xfId="0" applyFont="1" applyFill="1" applyBorder="1" applyAlignment="1">
      <alignment vertical="center"/>
    </xf>
    <xf numFmtId="0" fontId="46" fillId="7" borderId="12" xfId="0" applyFont="1" applyFill="1" applyBorder="1" applyAlignment="1">
      <alignment vertical="center"/>
    </xf>
    <xf numFmtId="0" fontId="28" fillId="8" borderId="12" xfId="0" applyFont="1" applyFill="1" applyBorder="1" applyAlignment="1">
      <alignment vertical="center"/>
    </xf>
    <xf numFmtId="0" fontId="53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48" fillId="8" borderId="12" xfId="0" applyFont="1" applyFill="1" applyBorder="1" applyAlignment="1">
      <alignment vertical="center"/>
    </xf>
    <xf numFmtId="0" fontId="43" fillId="7" borderId="1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</cellXfs>
  <cellStyles count="8">
    <cellStyle name="Format 1" xfId="1" xr:uid="{00000000-0005-0000-0000-000000000000}"/>
    <cellStyle name="Format 2" xfId="2" xr:uid="{00000000-0005-0000-0000-000001000000}"/>
    <cellStyle name="Format 3" xfId="3" xr:uid="{00000000-0005-0000-0000-000002000000}"/>
    <cellStyle name="Format 4" xfId="4" xr:uid="{00000000-0005-0000-0000-000003000000}"/>
    <cellStyle name="Format 5" xfId="5" xr:uid="{00000000-0005-0000-0000-000004000000}"/>
    <cellStyle name="Format 6" xfId="6" xr:uid="{00000000-0005-0000-0000-000005000000}"/>
    <cellStyle name="Normal" xfId="0" builtinId="0"/>
    <cellStyle name="Normal 2" xfId="7" xr:uid="{00000000-0005-0000-0000-000007000000}"/>
  </cellStyles>
  <dxfs count="7">
    <dxf>
      <fill>
        <patternFill>
          <bgColor rgb="FFFF0000"/>
        </patternFill>
      </fill>
    </dxf>
    <dxf>
      <fill>
        <patternFill>
          <bgColor rgb="FFBD5E17"/>
        </patternFill>
      </fill>
    </dxf>
    <dxf>
      <fill>
        <patternFill>
          <bgColor rgb="FFCCCCCC"/>
        </patternFill>
      </fill>
    </dxf>
    <dxf>
      <fill>
        <patternFill>
          <bgColor rgb="FFF9C34D"/>
        </patternFill>
      </fill>
    </dxf>
    <dxf>
      <font>
        <condense val="0"/>
        <extend val="0"/>
        <color auto="1"/>
      </font>
      <fill>
        <patternFill>
          <bgColor rgb="FFF9C34D"/>
        </patternFill>
      </fill>
    </dxf>
    <dxf>
      <fill>
        <patternFill>
          <bgColor rgb="FFBD5E17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9C34D"/>
      <color rgb="FFCCCCCC"/>
      <color rgb="FFBD5E17"/>
      <color rgb="FFE5E5E5"/>
      <color rgb="FFFFFFCC"/>
      <color rgb="FFD60093"/>
      <color rgb="FFFF9933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1187238</xdr:colOff>
      <xdr:row>2</xdr:row>
      <xdr:rowOff>18713</xdr:rowOff>
    </xdr:from>
    <xdr:to>
      <xdr:col>10</xdr:col>
      <xdr:colOff>369296</xdr:colOff>
      <xdr:row>3</xdr:row>
      <xdr:rowOff>551732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15350EC2-C770-4404-8D1A-B4A3D7B66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5917" y="522177"/>
          <a:ext cx="1712986" cy="1676019"/>
        </a:xfrm>
        <a:prstGeom prst="rect">
          <a:avLst/>
        </a:prstGeom>
      </xdr:spPr>
    </xdr:pic>
    <xdr:clientData/>
  </xdr:twoCellAnchor>
  <xdr:twoCellAnchor editAs="oneCell">
    <xdr:from>
      <xdr:col>7</xdr:col>
      <xdr:colOff>1260359</xdr:colOff>
      <xdr:row>3</xdr:row>
      <xdr:rowOff>540885</xdr:rowOff>
    </xdr:from>
    <xdr:to>
      <xdr:col>9</xdr:col>
      <xdr:colOff>1181450</xdr:colOff>
      <xdr:row>6</xdr:row>
      <xdr:rowOff>44471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06E5E10-7D1B-438F-82E2-AC950426E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3573" y="2187349"/>
          <a:ext cx="2452020" cy="483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GBC2025">
  <a:themeElements>
    <a:clrScheme name="SGBC 2025">
      <a:dk1>
        <a:srgbClr val="242424"/>
      </a:dk1>
      <a:lt1>
        <a:srgbClr val="FFFFFF"/>
      </a:lt1>
      <a:dk2>
        <a:srgbClr val="252525"/>
      </a:dk2>
      <a:lt2>
        <a:srgbClr val="FFFFFF"/>
      </a:lt2>
      <a:accent1>
        <a:srgbClr val="006859"/>
      </a:accent1>
      <a:accent2>
        <a:srgbClr val="00AE97"/>
      </a:accent2>
      <a:accent3>
        <a:srgbClr val="F9C34D"/>
      </a:accent3>
      <a:accent4>
        <a:srgbClr val="FBF1DB"/>
      </a:accent4>
      <a:accent5>
        <a:srgbClr val="9A5DE8"/>
      </a:accent5>
      <a:accent6>
        <a:srgbClr val="9C493C"/>
      </a:accent6>
      <a:hlink>
        <a:srgbClr val="99E1D7"/>
      </a:hlink>
      <a:folHlink>
        <a:srgbClr val="00AE9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lIns="0" tIns="0" rIns="0" bIns="0" rtlCol="0" anchor="t" anchorCtr="0"/>
      <a:lstStyle>
        <a:defPPr algn="l">
          <a:defRPr dirty="0" err="1">
            <a:solidFill>
              <a:srgbClr val="231F20"/>
            </a:solidFill>
            <a:latin typeface="Helvetica Neue" panose="02000503000000020004" pitchFamily="2" charset="0"/>
            <a:ea typeface="Helvetica Neue" panose="02000503000000020004" pitchFamily="2" charset="0"/>
            <a:cs typeface="Helvetica Neue" panose="02000503000000020004" pitchFamily="2" charset="0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defRPr sz="1600" dirty="0" err="1" smtClean="0">
            <a:solidFill>
              <a:schemeClr val="tx1"/>
            </a:solidFill>
            <a:latin typeface="Arial" panose="020B0604020202020204" pitchFamily="34" charset="0"/>
            <a:ea typeface="Helvetica Neue" panose="02000503000000020004" pitchFamily="2" charset="0"/>
            <a:cs typeface="Arial" panose="020B0604020202020204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SGBC2025" id="{E16D4AED-9026-401D-B0A3-05EB538709B5}" vid="{8DFC33D3-04A2-4112-BD7A-0AE65A433B98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048576"/>
  <sheetViews>
    <sheetView showGridLines="0" tabSelected="1" topLeftCell="B1" zoomScale="70" zoomScaleNormal="70" workbookViewId="0">
      <selection activeCell="D20" sqref="D20"/>
    </sheetView>
  </sheetViews>
  <sheetFormatPr defaultColWidth="0" defaultRowHeight="14.25" zeroHeight="1" x14ac:dyDescent="0.2"/>
  <cols>
    <col min="1" max="1" width="5.7109375" style="55" hidden="1" customWidth="1"/>
    <col min="2" max="2" width="8.7109375" style="11" customWidth="1"/>
    <col min="3" max="3" width="32.140625" style="11" customWidth="1"/>
    <col min="4" max="5" width="14.28515625" style="11" customWidth="1"/>
    <col min="6" max="6" width="3.28515625" style="11" customWidth="1"/>
    <col min="7" max="10" width="19" style="11" customWidth="1"/>
    <col min="11" max="11" width="5.7109375" style="55" customWidth="1"/>
    <col min="12" max="15" width="14.28515625" style="11" hidden="1" customWidth="1"/>
    <col min="16" max="16" width="17.7109375" style="11" hidden="1" customWidth="1"/>
    <col min="17" max="17" width="30.85546875" style="11" hidden="1" customWidth="1"/>
    <col min="18" max="26" width="14.28515625" style="11" hidden="1" customWidth="1"/>
    <col min="27" max="16383" width="14.28515625" style="11" hidden="1"/>
    <col min="16384" max="16384" width="0" style="11" hidden="1"/>
  </cols>
  <sheetData>
    <row r="1" spans="1:18" s="55" customFormat="1" ht="24.95" customHeight="1" x14ac:dyDescent="0.2">
      <c r="A1" s="62"/>
    </row>
    <row r="2" spans="1:18" ht="15" customHeight="1" x14ac:dyDescent="0.2">
      <c r="A2" s="62"/>
      <c r="B2" s="55"/>
    </row>
    <row r="3" spans="1:18" s="71" customFormat="1" ht="90" customHeight="1" x14ac:dyDescent="0.2">
      <c r="A3" s="62"/>
      <c r="B3" s="62"/>
      <c r="C3" s="115" t="s">
        <v>476</v>
      </c>
      <c r="D3" s="115"/>
      <c r="E3" s="115"/>
      <c r="F3" s="115"/>
      <c r="G3" s="115"/>
      <c r="H3" s="115"/>
      <c r="I3" s="115"/>
      <c r="K3" s="62"/>
    </row>
    <row r="4" spans="1:18" ht="45" customHeight="1" x14ac:dyDescent="0.2">
      <c r="A4" s="62"/>
      <c r="B4" s="55"/>
      <c r="C4" s="52"/>
      <c r="D4" s="49"/>
      <c r="F4" s="49"/>
      <c r="G4" s="49"/>
      <c r="H4" s="49"/>
      <c r="I4" s="49"/>
      <c r="J4" s="49"/>
    </row>
    <row r="5" spans="1:18" ht="15.75" customHeight="1" x14ac:dyDescent="0.2">
      <c r="A5" s="62"/>
      <c r="B5" s="55"/>
      <c r="C5" s="73" t="s">
        <v>466</v>
      </c>
      <c r="D5" s="104" t="s">
        <v>467</v>
      </c>
      <c r="E5" s="104"/>
      <c r="F5" s="104"/>
      <c r="G5" s="104"/>
      <c r="I5" s="60"/>
      <c r="J5" s="60"/>
      <c r="K5" s="60"/>
      <c r="L5" s="60"/>
    </row>
    <row r="6" spans="1:18" ht="17.100000000000001" customHeight="1" x14ac:dyDescent="0.2">
      <c r="A6" s="62"/>
      <c r="B6" s="55"/>
      <c r="C6" s="74"/>
      <c r="D6" s="103"/>
      <c r="E6" s="103"/>
      <c r="F6" s="103"/>
      <c r="G6" s="103"/>
      <c r="I6" s="60"/>
      <c r="J6" s="60"/>
      <c r="K6" s="60"/>
      <c r="L6" s="60"/>
    </row>
    <row r="7" spans="1:18" ht="15" customHeight="1" x14ac:dyDescent="0.2">
      <c r="A7" s="62"/>
      <c r="B7" s="55"/>
      <c r="C7" s="73" t="s">
        <v>468</v>
      </c>
      <c r="D7" s="104" t="s">
        <v>469</v>
      </c>
      <c r="E7" s="104"/>
      <c r="F7" s="104"/>
      <c r="G7" s="104"/>
      <c r="I7" s="60"/>
      <c r="J7" s="60"/>
      <c r="K7" s="60"/>
      <c r="L7" s="60"/>
    </row>
    <row r="8" spans="1:18" ht="17.100000000000001" customHeight="1" x14ac:dyDescent="0.2">
      <c r="A8" s="62"/>
      <c r="B8" s="55"/>
      <c r="C8" s="74"/>
      <c r="D8" s="103"/>
      <c r="E8" s="103"/>
      <c r="F8" s="103"/>
      <c r="G8" s="103"/>
      <c r="I8" s="60"/>
      <c r="J8" s="60"/>
      <c r="K8" s="60"/>
      <c r="L8" s="60"/>
    </row>
    <row r="9" spans="1:18" ht="19.5" customHeight="1" x14ac:dyDescent="0.2">
      <c r="A9" s="62"/>
      <c r="B9" s="55"/>
      <c r="C9" s="12"/>
      <c r="D9" s="12"/>
      <c r="I9" s="60"/>
      <c r="J9" s="60"/>
      <c r="K9" s="60"/>
      <c r="L9" s="60"/>
    </row>
    <row r="10" spans="1:18" ht="30" customHeight="1" x14ac:dyDescent="0.2">
      <c r="A10" s="62"/>
      <c r="B10" s="55"/>
      <c r="C10" s="121" t="s">
        <v>475</v>
      </c>
      <c r="D10" s="121"/>
      <c r="E10" s="76">
        <f>IFERROR(ROUND(M20,1), 0)</f>
        <v>0</v>
      </c>
      <c r="F10" s="118"/>
      <c r="G10" s="118"/>
      <c r="I10" s="60"/>
      <c r="J10" s="60"/>
      <c r="K10" s="60"/>
      <c r="L10" s="60"/>
    </row>
    <row r="11" spans="1:18" x14ac:dyDescent="0.2">
      <c r="A11" s="62"/>
      <c r="B11" s="55"/>
    </row>
    <row r="12" spans="1:18" ht="16.5" customHeight="1" x14ac:dyDescent="0.2">
      <c r="A12" s="62"/>
      <c r="B12" s="55"/>
      <c r="C12" s="77" t="s">
        <v>0</v>
      </c>
      <c r="D12" s="78"/>
      <c r="E12" s="10"/>
      <c r="K12" s="61"/>
    </row>
    <row r="13" spans="1:18" ht="16.5" customHeight="1" x14ac:dyDescent="0.2">
      <c r="A13" s="62"/>
      <c r="B13" s="55"/>
      <c r="C13" s="79" t="s">
        <v>1</v>
      </c>
      <c r="D13" s="80">
        <v>0</v>
      </c>
      <c r="E13" s="10"/>
      <c r="G13" s="72"/>
      <c r="J13" s="13"/>
      <c r="K13" s="61"/>
    </row>
    <row r="14" spans="1:18" ht="16.5" customHeight="1" x14ac:dyDescent="0.2">
      <c r="A14" s="62"/>
      <c r="B14" s="55"/>
      <c r="C14" s="79" t="s">
        <v>2</v>
      </c>
      <c r="D14" s="81">
        <v>0</v>
      </c>
      <c r="E14" s="111" t="str">
        <f>IF((D14+D15)&gt;1,"Får inte vara &gt;100%",IF((D14+D15)&lt;1,"Får inte vara &lt; 100%",""))</f>
        <v>Får inte vara &lt; 100%</v>
      </c>
      <c r="G14" s="119"/>
      <c r="H14" s="119"/>
      <c r="I14" s="119"/>
      <c r="J14" s="13"/>
      <c r="K14" s="61"/>
      <c r="N14" s="14"/>
      <c r="O14" s="15"/>
      <c r="P14" s="16"/>
      <c r="Q14" s="14"/>
      <c r="R14" s="17"/>
    </row>
    <row r="15" spans="1:18" ht="16.899999999999999" customHeight="1" x14ac:dyDescent="0.2">
      <c r="A15" s="62"/>
      <c r="B15" s="55"/>
      <c r="C15" s="79" t="s">
        <v>6</v>
      </c>
      <c r="D15" s="81">
        <v>0</v>
      </c>
      <c r="E15" s="111"/>
      <c r="G15" s="119"/>
      <c r="H15" s="119"/>
      <c r="I15" s="119"/>
      <c r="J15" s="13"/>
      <c r="N15" s="14"/>
      <c r="O15" s="15"/>
      <c r="P15" s="16"/>
      <c r="Q15" s="17"/>
      <c r="R15" s="14"/>
    </row>
    <row r="16" spans="1:18" ht="15.6" customHeight="1" x14ac:dyDescent="0.2">
      <c r="A16" s="62"/>
      <c r="B16" s="55"/>
      <c r="C16" s="79" t="s">
        <v>7</v>
      </c>
      <c r="D16" s="80"/>
      <c r="E16" s="10"/>
      <c r="G16" s="53"/>
      <c r="H16" s="53"/>
      <c r="I16" s="53"/>
      <c r="O16" s="15"/>
      <c r="P16" s="16"/>
      <c r="Q16" s="17"/>
      <c r="R16" s="14"/>
    </row>
    <row r="17" spans="1:23" ht="18.75" customHeight="1" x14ac:dyDescent="0.2">
      <c r="A17" s="62"/>
      <c r="B17" s="55"/>
      <c r="C17" s="79" t="s">
        <v>8</v>
      </c>
      <c r="D17" s="82">
        <f>SUM(D27:D46)</f>
        <v>0</v>
      </c>
      <c r="E17" s="10"/>
      <c r="F17" s="40"/>
      <c r="G17" s="54"/>
      <c r="H17" s="54"/>
      <c r="I17" s="54"/>
      <c r="O17" s="15"/>
      <c r="P17" s="16"/>
      <c r="Q17" s="17"/>
      <c r="R17" s="14"/>
    </row>
    <row r="18" spans="1:23" ht="18" customHeight="1" x14ac:dyDescent="0.2">
      <c r="A18" s="62"/>
      <c r="B18" s="55"/>
      <c r="C18" s="79" t="s">
        <v>465</v>
      </c>
      <c r="D18" s="80">
        <v>0</v>
      </c>
      <c r="E18" s="10"/>
      <c r="F18" s="10"/>
      <c r="O18" s="19"/>
      <c r="P18" s="20"/>
      <c r="Q18" s="20"/>
    </row>
    <row r="19" spans="1:23" ht="17.25" customHeight="1" x14ac:dyDescent="0.2">
      <c r="A19" s="62"/>
      <c r="B19" s="55"/>
      <c r="C19" s="79" t="s">
        <v>9</v>
      </c>
      <c r="D19" s="80"/>
      <c r="E19" s="10"/>
      <c r="F19" s="10"/>
      <c r="G19" s="30"/>
      <c r="H19" s="29"/>
      <c r="N19" s="27"/>
      <c r="O19" s="26"/>
      <c r="P19" s="20"/>
      <c r="Q19" s="20"/>
    </row>
    <row r="20" spans="1:23" s="10" customFormat="1" ht="15" customHeight="1" x14ac:dyDescent="0.2">
      <c r="A20" s="62"/>
      <c r="B20" s="55"/>
      <c r="C20" s="79" t="s">
        <v>11</v>
      </c>
      <c r="D20" s="80"/>
      <c r="E20" s="18"/>
      <c r="G20" s="20"/>
      <c r="H20" s="20"/>
      <c r="I20" s="11"/>
      <c r="J20" s="11"/>
      <c r="K20" s="55"/>
      <c r="L20" s="11"/>
      <c r="M20" s="46" t="e">
        <f>((A46+A48+A56+N32+N36+N41)*(D18-D21)+I38-N36*I37)/D17</f>
        <v>#N/A</v>
      </c>
      <c r="N20" s="26"/>
      <c r="P20" s="26" t="e">
        <f>M20*D17</f>
        <v>#N/A</v>
      </c>
      <c r="Q20" s="10" t="s">
        <v>12</v>
      </c>
      <c r="R20" s="10">
        <v>51883</v>
      </c>
      <c r="S20" s="11"/>
    </row>
    <row r="21" spans="1:23" s="10" customFormat="1" ht="17.45" customHeight="1" x14ac:dyDescent="0.2">
      <c r="A21" s="63"/>
      <c r="B21" s="56"/>
      <c r="C21" s="79" t="s">
        <v>13</v>
      </c>
      <c r="D21" s="83" t="e">
        <f>VLOOKUP(D19,'DVUT vid olika tidskonstant'!A2:M312,(D20+1))</f>
        <v>#N/A</v>
      </c>
      <c r="G21" s="11"/>
      <c r="H21" s="11"/>
      <c r="I21" s="11"/>
      <c r="J21" s="11"/>
      <c r="K21" s="56"/>
      <c r="M21" s="26"/>
      <c r="N21" s="26"/>
      <c r="O21" s="26"/>
      <c r="P21" s="20"/>
      <c r="Q21" s="20" t="s">
        <v>14</v>
      </c>
      <c r="R21" s="10">
        <v>59232</v>
      </c>
      <c r="S21" s="11"/>
    </row>
    <row r="22" spans="1:23" s="10" customFormat="1" ht="17.45" customHeight="1" x14ac:dyDescent="0.2">
      <c r="A22" s="63"/>
      <c r="B22" s="56"/>
      <c r="C22" s="79" t="s">
        <v>15</v>
      </c>
      <c r="D22" s="84">
        <f>IFERROR(E10*D17/D13, 0)</f>
        <v>0</v>
      </c>
      <c r="G22" s="11"/>
      <c r="H22" s="11"/>
      <c r="I22" s="11"/>
      <c r="J22" s="11"/>
      <c r="K22" s="56"/>
      <c r="M22" s="26"/>
      <c r="N22" s="26"/>
      <c r="O22" s="26"/>
      <c r="P22" s="20"/>
      <c r="Q22" s="20"/>
      <c r="S22" s="11"/>
    </row>
    <row r="23" spans="1:23" s="10" customFormat="1" ht="15" customHeight="1" x14ac:dyDescent="0.2">
      <c r="A23" s="63"/>
      <c r="B23" s="56"/>
      <c r="C23" s="21"/>
      <c r="D23" s="21"/>
      <c r="E23" s="11"/>
      <c r="K23" s="56"/>
      <c r="M23" s="26"/>
      <c r="N23" s="25"/>
      <c r="O23" s="26"/>
      <c r="P23" s="20"/>
      <c r="Q23" s="20"/>
      <c r="R23" s="11"/>
    </row>
    <row r="24" spans="1:23" s="10" customFormat="1" ht="15" customHeight="1" x14ac:dyDescent="0.2">
      <c r="A24" s="63"/>
      <c r="B24" s="56"/>
      <c r="C24" s="121" t="s">
        <v>16</v>
      </c>
      <c r="D24" s="121"/>
      <c r="E24" s="121"/>
      <c r="G24" s="121" t="s">
        <v>17</v>
      </c>
      <c r="H24" s="121"/>
      <c r="I24" s="121"/>
      <c r="K24" s="56"/>
      <c r="M24" s="26"/>
      <c r="O24" s="11"/>
      <c r="R24" s="26"/>
      <c r="T24" s="20"/>
      <c r="U24" s="20"/>
    </row>
    <row r="25" spans="1:23" s="10" customFormat="1" ht="15" customHeight="1" x14ac:dyDescent="0.2">
      <c r="A25" s="63"/>
      <c r="B25" s="56"/>
      <c r="C25" s="120" t="s">
        <v>18</v>
      </c>
      <c r="D25" s="85" t="s">
        <v>19</v>
      </c>
      <c r="E25" s="85" t="s">
        <v>472</v>
      </c>
      <c r="G25" s="107" t="s">
        <v>20</v>
      </c>
      <c r="H25" s="107"/>
      <c r="I25" s="107"/>
      <c r="K25" s="56"/>
      <c r="M25" s="26"/>
      <c r="O25" s="11"/>
      <c r="R25" s="26"/>
      <c r="S25" s="26"/>
      <c r="T25" s="20"/>
      <c r="U25" s="20"/>
      <c r="W25" s="11"/>
    </row>
    <row r="26" spans="1:23" s="10" customFormat="1" ht="15" customHeight="1" x14ac:dyDescent="0.2">
      <c r="A26" s="64">
        <f>D27*E27</f>
        <v>0</v>
      </c>
      <c r="B26" s="56"/>
      <c r="C26" s="120"/>
      <c r="D26" s="86" t="s">
        <v>473</v>
      </c>
      <c r="E26" s="86" t="s">
        <v>474</v>
      </c>
      <c r="G26" s="109" t="s">
        <v>21</v>
      </c>
      <c r="H26" s="109"/>
      <c r="I26" s="89">
        <v>0</v>
      </c>
      <c r="K26" s="56"/>
      <c r="M26" s="10">
        <f>I26*1.2*(1-I27)</f>
        <v>0</v>
      </c>
      <c r="N26" s="31"/>
      <c r="R26" s="26"/>
      <c r="T26" s="24"/>
      <c r="U26" s="24"/>
    </row>
    <row r="27" spans="1:23" s="10" customFormat="1" ht="15" customHeight="1" x14ac:dyDescent="0.2">
      <c r="A27" s="64">
        <f t="shared" ref="A27:A43" si="0">D28*E28</f>
        <v>0</v>
      </c>
      <c r="B27" s="56"/>
      <c r="C27" s="87" t="s">
        <v>22</v>
      </c>
      <c r="D27" s="88">
        <v>0</v>
      </c>
      <c r="E27" s="88">
        <v>0</v>
      </c>
      <c r="G27" s="109" t="s">
        <v>23</v>
      </c>
      <c r="H27" s="109"/>
      <c r="I27" s="90">
        <v>0</v>
      </c>
      <c r="K27" s="56"/>
      <c r="R27" s="26"/>
      <c r="U27" s="24"/>
    </row>
    <row r="28" spans="1:23" s="10" customFormat="1" ht="15" customHeight="1" x14ac:dyDescent="0.2">
      <c r="A28" s="64">
        <f t="shared" si="0"/>
        <v>0</v>
      </c>
      <c r="B28" s="56"/>
      <c r="C28" s="87" t="s">
        <v>24</v>
      </c>
      <c r="D28" s="88">
        <v>0</v>
      </c>
      <c r="E28" s="88">
        <v>0</v>
      </c>
      <c r="G28" s="107" t="s">
        <v>25</v>
      </c>
      <c r="H28" s="107"/>
      <c r="I28" s="107"/>
      <c r="K28" s="56"/>
      <c r="Q28" s="22"/>
    </row>
    <row r="29" spans="1:23" s="10" customFormat="1" ht="15" customHeight="1" x14ac:dyDescent="0.2">
      <c r="A29" s="64">
        <f t="shared" si="0"/>
        <v>0</v>
      </c>
      <c r="B29" s="56"/>
      <c r="C29" s="87" t="s">
        <v>26</v>
      </c>
      <c r="D29" s="88">
        <v>0</v>
      </c>
      <c r="E29" s="88">
        <v>0</v>
      </c>
      <c r="G29" s="109" t="s">
        <v>21</v>
      </c>
      <c r="H29" s="109"/>
      <c r="I29" s="89">
        <v>0</v>
      </c>
      <c r="K29" s="56"/>
      <c r="M29" s="10">
        <f>I29*1.2*(1-I30)</f>
        <v>0</v>
      </c>
      <c r="R29" s="22"/>
    </row>
    <row r="30" spans="1:23" s="10" customFormat="1" ht="15" customHeight="1" x14ac:dyDescent="0.2">
      <c r="A30" s="64">
        <f t="shared" si="0"/>
        <v>0</v>
      </c>
      <c r="B30" s="56"/>
      <c r="C30" s="87" t="s">
        <v>27</v>
      </c>
      <c r="D30" s="88">
        <v>0</v>
      </c>
      <c r="E30" s="88">
        <v>0</v>
      </c>
      <c r="G30" s="109" t="s">
        <v>23</v>
      </c>
      <c r="H30" s="109"/>
      <c r="I30" s="90">
        <v>0</v>
      </c>
      <c r="K30" s="56"/>
      <c r="R30" s="22"/>
      <c r="T30" s="24"/>
      <c r="U30" s="24"/>
    </row>
    <row r="31" spans="1:23" s="10" customFormat="1" ht="15" customHeight="1" x14ac:dyDescent="0.2">
      <c r="A31" s="64">
        <f t="shared" si="0"/>
        <v>0</v>
      </c>
      <c r="B31" s="56"/>
      <c r="C31" s="87" t="s">
        <v>28</v>
      </c>
      <c r="D31" s="88">
        <v>0</v>
      </c>
      <c r="E31" s="88">
        <v>0</v>
      </c>
      <c r="G31" s="107" t="s">
        <v>29</v>
      </c>
      <c r="H31" s="107"/>
      <c r="I31" s="107"/>
      <c r="K31" s="56"/>
      <c r="P31" s="10" t="s">
        <v>30</v>
      </c>
      <c r="R31" s="22"/>
      <c r="T31" s="10" t="s">
        <v>31</v>
      </c>
      <c r="U31" s="24"/>
      <c r="W31" s="10" t="s">
        <v>32</v>
      </c>
    </row>
    <row r="32" spans="1:23" s="10" customFormat="1" ht="15" customHeight="1" x14ac:dyDescent="0.2">
      <c r="A32" s="64">
        <f t="shared" si="0"/>
        <v>0</v>
      </c>
      <c r="B32" s="56"/>
      <c r="C32" s="87" t="s">
        <v>33</v>
      </c>
      <c r="D32" s="88">
        <v>0</v>
      </c>
      <c r="E32" s="88">
        <v>0</v>
      </c>
      <c r="G32" s="109" t="s">
        <v>21</v>
      </c>
      <c r="H32" s="109"/>
      <c r="I32" s="89">
        <v>0</v>
      </c>
      <c r="K32" s="56"/>
      <c r="M32" s="10">
        <f>I32*1.2*(1-I33)</f>
        <v>0</v>
      </c>
      <c r="N32" s="47">
        <f>M26+M29+M32</f>
        <v>0</v>
      </c>
      <c r="R32" s="22"/>
      <c r="T32" s="10" t="s">
        <v>34</v>
      </c>
      <c r="U32" s="24"/>
      <c r="W32" s="10" t="s">
        <v>35</v>
      </c>
    </row>
    <row r="33" spans="1:23" s="10" customFormat="1" ht="15" customHeight="1" x14ac:dyDescent="0.2">
      <c r="A33" s="64">
        <f t="shared" si="0"/>
        <v>0</v>
      </c>
      <c r="B33" s="56"/>
      <c r="C33" s="87" t="s">
        <v>36</v>
      </c>
      <c r="D33" s="88">
        <v>0</v>
      </c>
      <c r="E33" s="88">
        <v>0</v>
      </c>
      <c r="G33" s="109" t="s">
        <v>23</v>
      </c>
      <c r="H33" s="109"/>
      <c r="I33" s="90">
        <v>0</v>
      </c>
      <c r="K33" s="56"/>
      <c r="M33" s="26"/>
      <c r="T33" s="22" t="s">
        <v>37</v>
      </c>
      <c r="U33" s="24">
        <f>I36</f>
        <v>0</v>
      </c>
      <c r="V33" s="24"/>
      <c r="W33" s="10">
        <f>I36</f>
        <v>0</v>
      </c>
    </row>
    <row r="34" spans="1:23" s="10" customFormat="1" ht="15" customHeight="1" x14ac:dyDescent="0.2">
      <c r="A34" s="64">
        <f t="shared" si="0"/>
        <v>0</v>
      </c>
      <c r="B34" s="56"/>
      <c r="C34" s="87" t="s">
        <v>38</v>
      </c>
      <c r="D34" s="88">
        <v>0</v>
      </c>
      <c r="E34" s="88">
        <v>0</v>
      </c>
      <c r="K34" s="56"/>
      <c r="M34" s="26"/>
      <c r="Q34" s="33"/>
      <c r="T34" s="22" t="s">
        <v>39</v>
      </c>
      <c r="U34" s="35">
        <f>I37</f>
        <v>0</v>
      </c>
      <c r="V34" s="24"/>
      <c r="W34" s="35">
        <f>I37</f>
        <v>0</v>
      </c>
    </row>
    <row r="35" spans="1:23" s="10" customFormat="1" ht="15" customHeight="1" x14ac:dyDescent="0.2">
      <c r="A35" s="64">
        <f t="shared" si="0"/>
        <v>0</v>
      </c>
      <c r="B35" s="56"/>
      <c r="C35" s="87" t="s">
        <v>40</v>
      </c>
      <c r="D35" s="88">
        <v>0</v>
      </c>
      <c r="E35" s="88">
        <v>0</v>
      </c>
      <c r="G35" s="75" t="s">
        <v>41</v>
      </c>
      <c r="H35" s="91"/>
      <c r="I35" s="91"/>
      <c r="K35" s="56"/>
      <c r="M35" s="26"/>
      <c r="P35" s="33" t="e">
        <f>I36*1.2*(D18-D21)</f>
        <v>#N/A</v>
      </c>
      <c r="Q35" s="10" t="s">
        <v>42</v>
      </c>
      <c r="T35" s="22" t="s">
        <v>43</v>
      </c>
      <c r="U35" s="35">
        <v>3</v>
      </c>
      <c r="W35" s="36">
        <f>1+(1.2*I36*I37)/W36</f>
        <v>1</v>
      </c>
    </row>
    <row r="36" spans="1:23" s="10" customFormat="1" ht="15.6" customHeight="1" x14ac:dyDescent="0.2">
      <c r="A36" s="64">
        <f t="shared" si="0"/>
        <v>0</v>
      </c>
      <c r="B36" s="56"/>
      <c r="C36" s="87" t="s">
        <v>44</v>
      </c>
      <c r="D36" s="88">
        <v>0</v>
      </c>
      <c r="E36" s="88">
        <v>0</v>
      </c>
      <c r="G36" s="116" t="s">
        <v>45</v>
      </c>
      <c r="H36" s="117"/>
      <c r="I36" s="88">
        <v>0</v>
      </c>
      <c r="K36" s="56"/>
      <c r="M36" s="10">
        <f>I36*1.2</f>
        <v>0</v>
      </c>
      <c r="N36" s="48">
        <f>M36</f>
        <v>0</v>
      </c>
      <c r="P36" s="33" t="e">
        <f>I36*1.2*(D18-D21-I37)</f>
        <v>#N/A</v>
      </c>
      <c r="Q36" s="10" t="s">
        <v>46</v>
      </c>
      <c r="T36" s="22" t="s">
        <v>47</v>
      </c>
      <c r="U36" s="37">
        <f>I36*1.2*I37/(U35-1)</f>
        <v>0</v>
      </c>
      <c r="W36" s="35">
        <v>3902</v>
      </c>
    </row>
    <row r="37" spans="1:23" s="10" customFormat="1" ht="15.6" customHeight="1" x14ac:dyDescent="0.2">
      <c r="A37" s="64">
        <f t="shared" si="0"/>
        <v>0</v>
      </c>
      <c r="B37" s="56"/>
      <c r="C37" s="87" t="s">
        <v>48</v>
      </c>
      <c r="D37" s="88">
        <v>0</v>
      </c>
      <c r="E37" s="88">
        <v>0</v>
      </c>
      <c r="G37" s="108" t="s">
        <v>49</v>
      </c>
      <c r="H37" s="108"/>
      <c r="I37" s="88">
        <v>0</v>
      </c>
      <c r="J37" s="41" t="str">
        <f>IF(AND(N32&gt;0,I38&gt;0),"Finns det verkligen både FTX och FVP i byggnaden?","")</f>
        <v/>
      </c>
      <c r="K37" s="56"/>
      <c r="M37" s="26"/>
      <c r="Q37" s="10" t="s">
        <v>50</v>
      </c>
      <c r="R37" s="24"/>
    </row>
    <row r="38" spans="1:23" s="10" customFormat="1" ht="14.25" customHeight="1" x14ac:dyDescent="0.2">
      <c r="A38" s="64">
        <f t="shared" si="0"/>
        <v>0</v>
      </c>
      <c r="B38" s="56"/>
      <c r="C38" s="87" t="s">
        <v>51</v>
      </c>
      <c r="D38" s="88">
        <v>0</v>
      </c>
      <c r="E38" s="88">
        <v>0</v>
      </c>
      <c r="G38" s="79" t="s">
        <v>52</v>
      </c>
      <c r="H38" s="79"/>
      <c r="I38" s="92">
        <v>0</v>
      </c>
      <c r="K38" s="56"/>
      <c r="M38" s="26"/>
      <c r="P38" s="32" t="e">
        <f>V40</f>
        <v>#N/A</v>
      </c>
      <c r="Q38" s="10" t="s">
        <v>53</v>
      </c>
      <c r="T38" s="28"/>
    </row>
    <row r="39" spans="1:23" s="10" customFormat="1" ht="13.9" customHeight="1" x14ac:dyDescent="0.2">
      <c r="A39" s="64">
        <f t="shared" si="0"/>
        <v>0</v>
      </c>
      <c r="B39" s="56"/>
      <c r="C39" s="87" t="s">
        <v>54</v>
      </c>
      <c r="D39" s="88">
        <v>0</v>
      </c>
      <c r="E39" s="88">
        <v>0</v>
      </c>
      <c r="K39" s="56"/>
      <c r="M39" s="26"/>
      <c r="O39" s="33"/>
      <c r="Q39" s="22"/>
      <c r="R39" s="34"/>
      <c r="T39" s="24">
        <f>I36*1.2*I37-I38</f>
        <v>0</v>
      </c>
      <c r="U39" s="24"/>
    </row>
    <row r="40" spans="1:23" s="10" customFormat="1" ht="15" customHeight="1" x14ac:dyDescent="0.2">
      <c r="A40" s="64">
        <f t="shared" si="0"/>
        <v>0</v>
      </c>
      <c r="B40" s="56"/>
      <c r="C40" s="87" t="s">
        <v>55</v>
      </c>
      <c r="D40" s="88">
        <v>0</v>
      </c>
      <c r="E40" s="88">
        <v>0</v>
      </c>
      <c r="G40" s="75" t="s">
        <v>56</v>
      </c>
      <c r="H40" s="75"/>
      <c r="I40" s="75"/>
      <c r="K40" s="56"/>
      <c r="M40" s="26"/>
      <c r="P40" s="38"/>
      <c r="Q40" s="22"/>
      <c r="R40" s="22"/>
      <c r="T40" s="31" t="e">
        <f>I36*1.2*(D18-D21)</f>
        <v>#N/A</v>
      </c>
      <c r="U40" s="24" t="s">
        <v>57</v>
      </c>
      <c r="V40" s="32" t="e">
        <f>T39/T40</f>
        <v>#N/A</v>
      </c>
    </row>
    <row r="41" spans="1:23" s="10" customFormat="1" ht="15" customHeight="1" x14ac:dyDescent="0.2">
      <c r="A41" s="64">
        <f t="shared" si="0"/>
        <v>0</v>
      </c>
      <c r="B41" s="56"/>
      <c r="C41" s="87" t="s">
        <v>58</v>
      </c>
      <c r="D41" s="88">
        <v>0</v>
      </c>
      <c r="E41" s="88">
        <v>0</v>
      </c>
      <c r="G41" s="116" t="s">
        <v>59</v>
      </c>
      <c r="H41" s="117"/>
      <c r="I41" s="88">
        <v>0</v>
      </c>
      <c r="K41" s="56"/>
      <c r="N41" s="48">
        <f>I42*1.2</f>
        <v>0</v>
      </c>
      <c r="Q41" s="22"/>
      <c r="R41" s="22"/>
    </row>
    <row r="42" spans="1:23" s="10" customFormat="1" ht="15" customHeight="1" x14ac:dyDescent="0.2">
      <c r="A42" s="64">
        <f t="shared" si="0"/>
        <v>0</v>
      </c>
      <c r="B42" s="56"/>
      <c r="C42" s="87" t="s">
        <v>60</v>
      </c>
      <c r="D42" s="88">
        <v>0</v>
      </c>
      <c r="E42" s="88">
        <v>0</v>
      </c>
      <c r="G42" s="116" t="s">
        <v>61</v>
      </c>
      <c r="H42" s="117"/>
      <c r="I42" s="84">
        <f>I41*D17*0.05</f>
        <v>0</v>
      </c>
      <c r="K42" s="56"/>
      <c r="R42" s="10" t="s">
        <v>49</v>
      </c>
    </row>
    <row r="43" spans="1:23" s="10" customFormat="1" ht="15" customHeight="1" x14ac:dyDescent="0.2">
      <c r="A43" s="64">
        <f t="shared" si="0"/>
        <v>0</v>
      </c>
      <c r="B43" s="56"/>
      <c r="C43" s="87" t="s">
        <v>62</v>
      </c>
      <c r="D43" s="88">
        <v>0</v>
      </c>
      <c r="E43" s="88">
        <v>0</v>
      </c>
      <c r="K43" s="56"/>
      <c r="L43" s="22"/>
      <c r="M43" s="22"/>
      <c r="N43" s="39"/>
    </row>
    <row r="44" spans="1:23" s="10" customFormat="1" ht="14.45" customHeight="1" x14ac:dyDescent="0.2">
      <c r="A44" s="64">
        <f>D45*E45</f>
        <v>0</v>
      </c>
      <c r="B44" s="56"/>
      <c r="C44" s="87" t="s">
        <v>63</v>
      </c>
      <c r="D44" s="88">
        <v>0</v>
      </c>
      <c r="E44" s="88">
        <v>0</v>
      </c>
      <c r="K44" s="56"/>
      <c r="L44" s="22"/>
      <c r="M44" s="22"/>
    </row>
    <row r="45" spans="1:23" s="10" customFormat="1" ht="16.899999999999999" hidden="1" customHeight="1" x14ac:dyDescent="0.2">
      <c r="A45" s="64">
        <f>D46*E46</f>
        <v>0</v>
      </c>
      <c r="B45" s="56"/>
      <c r="C45" s="87"/>
      <c r="D45" s="88">
        <v>0</v>
      </c>
      <c r="E45" s="88">
        <v>0</v>
      </c>
      <c r="K45" s="56"/>
      <c r="L45" s="22"/>
      <c r="M45" s="22"/>
    </row>
    <row r="46" spans="1:23" s="10" customFormat="1" ht="16.5" customHeight="1" x14ac:dyDescent="0.2">
      <c r="A46" s="65">
        <f>SUM(A26:A45)</f>
        <v>0</v>
      </c>
      <c r="B46" s="56"/>
      <c r="C46" s="87"/>
      <c r="D46" s="88">
        <v>0</v>
      </c>
      <c r="E46" s="88">
        <v>0</v>
      </c>
      <c r="K46" s="56"/>
      <c r="L46" s="22"/>
      <c r="M46" s="22"/>
    </row>
    <row r="47" spans="1:23" s="10" customFormat="1" ht="16.5" customHeight="1" x14ac:dyDescent="0.2">
      <c r="A47" s="63"/>
      <c r="B47" s="56"/>
      <c r="K47" s="56"/>
      <c r="L47" s="11"/>
      <c r="M47" s="11"/>
    </row>
    <row r="48" spans="1:23" s="10" customFormat="1" ht="15.75" x14ac:dyDescent="0.2">
      <c r="A48" s="66">
        <f>A46*E49</f>
        <v>0</v>
      </c>
      <c r="B48" s="56"/>
      <c r="C48" s="112" t="s">
        <v>64</v>
      </c>
      <c r="D48" s="112"/>
      <c r="E48" s="112"/>
      <c r="G48" s="113" t="s">
        <v>470</v>
      </c>
      <c r="H48" s="113"/>
      <c r="I48" s="113"/>
      <c r="K48" s="56"/>
    </row>
    <row r="49" spans="1:13" s="10" customFormat="1" ht="14.45" customHeight="1" x14ac:dyDescent="0.2">
      <c r="A49" s="63"/>
      <c r="B49" s="56"/>
      <c r="C49" s="114" t="s">
        <v>65</v>
      </c>
      <c r="D49" s="114"/>
      <c r="E49" s="94">
        <v>0.3</v>
      </c>
      <c r="F49" s="41"/>
      <c r="G49" s="110" t="s">
        <v>461</v>
      </c>
      <c r="H49" s="110"/>
      <c r="I49" s="110"/>
      <c r="K49" s="56"/>
    </row>
    <row r="50" spans="1:13" s="10" customFormat="1" ht="15" customHeight="1" x14ac:dyDescent="0.2">
      <c r="A50" s="67">
        <f t="shared" ref="A50:A55" si="1">D51*E51</f>
        <v>0</v>
      </c>
      <c r="B50" s="56"/>
      <c r="C50" s="93" t="s">
        <v>66</v>
      </c>
      <c r="D50" s="85" t="s">
        <v>67</v>
      </c>
      <c r="E50" s="85" t="s">
        <v>68</v>
      </c>
      <c r="F50" s="41"/>
      <c r="G50" s="110"/>
      <c r="H50" s="110"/>
      <c r="I50" s="110"/>
      <c r="K50" s="56"/>
    </row>
    <row r="51" spans="1:13" s="10" customFormat="1" ht="12.75" x14ac:dyDescent="0.2">
      <c r="A51" s="68">
        <f t="shared" si="1"/>
        <v>0</v>
      </c>
      <c r="B51" s="56"/>
      <c r="C51" s="87" t="s">
        <v>69</v>
      </c>
      <c r="D51" s="88">
        <v>0</v>
      </c>
      <c r="E51" s="88">
        <v>0</v>
      </c>
      <c r="F51" s="41"/>
      <c r="G51" s="101" t="s">
        <v>3</v>
      </c>
      <c r="H51" s="95" t="s">
        <v>4</v>
      </c>
      <c r="I51" s="96" t="s">
        <v>5</v>
      </c>
      <c r="K51" s="56"/>
    </row>
    <row r="52" spans="1:13" s="10" customFormat="1" ht="15" customHeight="1" x14ac:dyDescent="0.2">
      <c r="A52" s="68">
        <f t="shared" si="1"/>
        <v>0</v>
      </c>
      <c r="B52" s="56"/>
      <c r="C52" s="87" t="s">
        <v>70</v>
      </c>
      <c r="D52" s="88">
        <v>0</v>
      </c>
      <c r="E52" s="88">
        <v>0</v>
      </c>
      <c r="F52" s="41"/>
      <c r="G52" s="97">
        <f>(25*$D$14+30*$D$15)*D16</f>
        <v>0</v>
      </c>
      <c r="H52" s="97">
        <f>(20*$D$14+24*$D$15)*D16</f>
        <v>0</v>
      </c>
      <c r="I52" s="97">
        <f>(15*$D$14+18*$D$15)*D16</f>
        <v>0</v>
      </c>
      <c r="K52" s="56"/>
    </row>
    <row r="53" spans="1:13" s="10" customFormat="1" ht="12.75" x14ac:dyDescent="0.2">
      <c r="A53" s="68">
        <f t="shared" si="1"/>
        <v>0</v>
      </c>
      <c r="B53" s="56"/>
      <c r="C53" s="87" t="s">
        <v>71</v>
      </c>
      <c r="D53" s="88">
        <v>0</v>
      </c>
      <c r="E53" s="88">
        <v>0</v>
      </c>
      <c r="F53" s="41"/>
      <c r="G53" s="41" t="str">
        <f t="shared" ref="G53" si="2">IF(AND($E$49&gt;0,D52*E52&gt;0),"Antingen anges ett schablonvärde i % eller så specificeras köldbryggorna","")</f>
        <v/>
      </c>
      <c r="H53" s="41"/>
      <c r="K53" s="56"/>
    </row>
    <row r="54" spans="1:13" s="10" customFormat="1" ht="15.6" customHeight="1" x14ac:dyDescent="0.2">
      <c r="A54" s="68">
        <f t="shared" si="1"/>
        <v>0</v>
      </c>
      <c r="B54" s="56"/>
      <c r="C54" s="87" t="s">
        <v>72</v>
      </c>
      <c r="D54" s="88">
        <v>0</v>
      </c>
      <c r="E54" s="88">
        <v>0</v>
      </c>
      <c r="F54" s="41"/>
      <c r="G54" s="106" t="s">
        <v>471</v>
      </c>
      <c r="H54" s="106"/>
      <c r="I54" s="106"/>
      <c r="J54" s="106"/>
      <c r="K54" s="56"/>
    </row>
    <row r="55" spans="1:13" s="10" customFormat="1" ht="15.75" customHeight="1" x14ac:dyDescent="0.2">
      <c r="A55" s="68">
        <f t="shared" si="1"/>
        <v>0</v>
      </c>
      <c r="B55" s="56"/>
      <c r="C55" s="87"/>
      <c r="D55" s="88">
        <v>0</v>
      </c>
      <c r="E55" s="88">
        <v>0</v>
      </c>
      <c r="F55" s="41"/>
      <c r="G55" s="105" t="s">
        <v>461</v>
      </c>
      <c r="H55" s="105"/>
      <c r="I55" s="105"/>
      <c r="J55" s="105"/>
      <c r="K55" s="56"/>
    </row>
    <row r="56" spans="1:13" s="10" customFormat="1" ht="16.5" customHeight="1" x14ac:dyDescent="0.2">
      <c r="A56" s="69">
        <f>SUM(A50:A55)</f>
        <v>0</v>
      </c>
      <c r="B56" s="56"/>
      <c r="C56" s="87"/>
      <c r="D56" s="88">
        <v>0</v>
      </c>
      <c r="E56" s="88">
        <v>0</v>
      </c>
      <c r="F56" s="41"/>
      <c r="G56" s="105"/>
      <c r="H56" s="105"/>
      <c r="I56" s="105"/>
      <c r="J56" s="105"/>
      <c r="K56" s="56"/>
    </row>
    <row r="57" spans="1:13" s="10" customFormat="1" ht="61.5" customHeight="1" x14ac:dyDescent="0.2">
      <c r="A57" s="63"/>
      <c r="B57" s="56"/>
      <c r="G57" s="102" t="s">
        <v>477</v>
      </c>
      <c r="H57" s="98" t="s">
        <v>462</v>
      </c>
      <c r="I57" s="98" t="s">
        <v>463</v>
      </c>
      <c r="J57" s="98" t="s">
        <v>464</v>
      </c>
      <c r="K57" s="56"/>
    </row>
    <row r="58" spans="1:13" s="10" customFormat="1" ht="15.75" x14ac:dyDescent="0.2">
      <c r="A58" s="70"/>
      <c r="B58" s="56"/>
      <c r="C58" s="99" t="s">
        <v>73</v>
      </c>
      <c r="D58" s="79"/>
      <c r="E58" s="100">
        <f>IFERROR((A46+A56+A48)/D17, 0)</f>
        <v>0</v>
      </c>
      <c r="G58" s="97">
        <f>(70*$D$14+70*$D$15)*D16</f>
        <v>0</v>
      </c>
      <c r="H58" s="97">
        <f>(45*$D$14+45*$D$15)*D16</f>
        <v>0</v>
      </c>
      <c r="I58" s="97">
        <f>(15*$D$14+15*$D$15)*D16</f>
        <v>0</v>
      </c>
      <c r="J58" s="97">
        <f>(10*$D$14+18*$D$10)*D16</f>
        <v>0</v>
      </c>
      <c r="K58" s="56"/>
    </row>
    <row r="59" spans="1:13" s="56" customFormat="1" ht="24.95" customHeight="1" x14ac:dyDescent="0.2">
      <c r="A59" s="63"/>
    </row>
    <row r="60" spans="1:13" s="10" customFormat="1" ht="15" hidden="1" customHeight="1" x14ac:dyDescent="0.2">
      <c r="A60" s="56"/>
      <c r="K60" s="56"/>
    </row>
    <row r="61" spans="1:13" hidden="1" x14ac:dyDescent="0.2">
      <c r="A61" s="56"/>
      <c r="B61" s="10"/>
      <c r="C61" s="10"/>
      <c r="D61" s="10"/>
      <c r="E61" s="10"/>
      <c r="F61" s="10"/>
      <c r="G61" s="10"/>
      <c r="H61" s="10"/>
      <c r="I61" s="10"/>
      <c r="J61" s="10"/>
      <c r="K61" s="56"/>
      <c r="L61" s="10"/>
      <c r="M61" s="10"/>
    </row>
    <row r="62" spans="1:13" hidden="1" x14ac:dyDescent="0.2">
      <c r="A62" s="56"/>
      <c r="B62" s="10"/>
      <c r="C62" s="10"/>
      <c r="D62" s="10"/>
      <c r="E62" s="10"/>
      <c r="F62" s="10"/>
      <c r="G62" s="10"/>
      <c r="H62" s="10"/>
      <c r="I62" s="10"/>
      <c r="J62" s="10"/>
      <c r="K62" s="56"/>
    </row>
    <row r="63" spans="1:13" hidden="1" x14ac:dyDescent="0.2">
      <c r="C63" s="10"/>
      <c r="D63" s="10"/>
      <c r="E63" s="10"/>
      <c r="F63" s="10"/>
      <c r="G63" s="10"/>
      <c r="H63" s="10"/>
      <c r="I63" s="10"/>
      <c r="J63" s="10"/>
      <c r="K63" s="56"/>
    </row>
    <row r="64" spans="1:13" hidden="1" x14ac:dyDescent="0.2">
      <c r="C64" s="10"/>
      <c r="D64" s="10"/>
      <c r="E64" s="10"/>
      <c r="F64" s="10"/>
      <c r="G64" s="10"/>
      <c r="H64" s="10"/>
      <c r="I64" s="10"/>
      <c r="J64" s="10"/>
      <c r="K64" s="56"/>
    </row>
    <row r="65" spans="3:11" hidden="1" x14ac:dyDescent="0.2">
      <c r="C65" s="10"/>
      <c r="D65" s="10"/>
      <c r="E65" s="10"/>
      <c r="F65" s="10"/>
      <c r="G65" s="10"/>
      <c r="H65" s="10"/>
      <c r="I65" s="10"/>
      <c r="J65" s="10"/>
      <c r="K65" s="56"/>
    </row>
    <row r="66" spans="3:11" hidden="1" x14ac:dyDescent="0.2">
      <c r="C66" s="10"/>
      <c r="D66" s="10"/>
      <c r="E66" s="10"/>
      <c r="F66" s="10"/>
      <c r="G66" s="10"/>
      <c r="H66" s="10"/>
      <c r="I66" s="10"/>
      <c r="J66" s="10"/>
      <c r="K66" s="56"/>
    </row>
    <row r="67" spans="3:11" hidden="1" x14ac:dyDescent="0.2">
      <c r="C67" s="10"/>
      <c r="D67" s="10"/>
      <c r="E67" s="10"/>
      <c r="F67" s="10"/>
      <c r="G67" s="10"/>
      <c r="H67" s="10"/>
      <c r="I67" s="10"/>
      <c r="J67" s="10"/>
    </row>
    <row r="68" spans="3:11" hidden="1" x14ac:dyDescent="0.2">
      <c r="C68" s="10"/>
      <c r="D68" s="10"/>
      <c r="E68" s="10"/>
      <c r="F68" s="10"/>
      <c r="G68" s="10"/>
      <c r="H68" s="10"/>
      <c r="I68" s="10"/>
      <c r="J68" s="10"/>
    </row>
    <row r="69" spans="3:11" hidden="1" x14ac:dyDescent="0.2">
      <c r="C69" s="10"/>
      <c r="D69" s="10"/>
      <c r="E69" s="10"/>
      <c r="G69" s="10"/>
      <c r="H69" s="10"/>
      <c r="I69" s="10"/>
    </row>
    <row r="70" spans="3:11" hidden="1" x14ac:dyDescent="0.2">
      <c r="C70" s="10"/>
      <c r="D70" s="10"/>
      <c r="E70" s="10"/>
    </row>
    <row r="71" spans="3:11" hidden="1" x14ac:dyDescent="0.2">
      <c r="C71" s="10"/>
      <c r="D71" s="10"/>
      <c r="E71" s="23"/>
    </row>
    <row r="72" spans="3:11" hidden="1" x14ac:dyDescent="0.2">
      <c r="C72" s="10"/>
      <c r="D72" s="10"/>
      <c r="E72" s="10"/>
    </row>
    <row r="1048576" ht="11.25" hidden="1" customHeight="1" x14ac:dyDescent="0.2"/>
  </sheetData>
  <sheetProtection algorithmName="SHA-512" hashValue="9Q1taGk/LPuVzLOaqAB8MLDQQCIPihSWMkHi+FZvB6n9C74TI5+B71La89H6VX6IRVXvDLkQkWy9M3hQ2Ztabg==" saltValue="ii6huAf5p5szaV/tH59G+A==" spinCount="100000" sheet="1" objects="1" scenarios="1"/>
  <mergeCells count="31">
    <mergeCell ref="C3:I3"/>
    <mergeCell ref="G36:H36"/>
    <mergeCell ref="G42:H42"/>
    <mergeCell ref="G41:H41"/>
    <mergeCell ref="G27:H27"/>
    <mergeCell ref="G29:H29"/>
    <mergeCell ref="G30:H30"/>
    <mergeCell ref="F10:G10"/>
    <mergeCell ref="G14:I15"/>
    <mergeCell ref="C25:C26"/>
    <mergeCell ref="C24:E24"/>
    <mergeCell ref="C10:D10"/>
    <mergeCell ref="G26:H26"/>
    <mergeCell ref="G25:I25"/>
    <mergeCell ref="G24:I24"/>
    <mergeCell ref="D5:G5"/>
    <mergeCell ref="D6:G6"/>
    <mergeCell ref="D7:G7"/>
    <mergeCell ref="D8:G8"/>
    <mergeCell ref="G55:J56"/>
    <mergeCell ref="G54:J54"/>
    <mergeCell ref="G28:I28"/>
    <mergeCell ref="G31:I31"/>
    <mergeCell ref="G37:H37"/>
    <mergeCell ref="G32:H32"/>
    <mergeCell ref="G33:H33"/>
    <mergeCell ref="G49:I50"/>
    <mergeCell ref="E14:E15"/>
    <mergeCell ref="C48:E48"/>
    <mergeCell ref="G48:I48"/>
    <mergeCell ref="C49:D49"/>
  </mergeCells>
  <phoneticPr fontId="7" type="noConversion"/>
  <conditionalFormatting sqref="F10">
    <cfRule type="expression" dxfId="6" priority="9" stopIfTrue="1">
      <formula>NOT(ISERROR(SEARCH("KLASSAD",F10)))</formula>
    </cfRule>
    <cfRule type="expression" dxfId="5" priority="10" stopIfTrue="1">
      <formula>NOT(ISERROR(SEARCH("BRONS",F10)))</formula>
    </cfRule>
    <cfRule type="expression" dxfId="4" priority="11" stopIfTrue="1">
      <formula>NOT(ISERROR(SEARCH("GULD",F10)))</formula>
    </cfRule>
    <cfRule type="cellIs" dxfId="3" priority="12" stopIfTrue="1" operator="equal">
      <formula>"GULD"</formula>
    </cfRule>
    <cfRule type="cellIs" dxfId="2" priority="13" stopIfTrue="1" operator="equal">
      <formula>"SILVER"</formula>
    </cfRule>
    <cfRule type="cellIs" dxfId="1" priority="14" stopIfTrue="1" operator="equal">
      <formula>"BRONS"</formula>
    </cfRule>
  </conditionalFormatting>
  <conditionalFormatting sqref="F10:G10">
    <cfRule type="cellIs" dxfId="0" priority="1" operator="equal">
      <formula>"Ej godkänt"</formula>
    </cfRule>
  </conditionalFormatting>
  <pageMargins left="0.23622047244094491" right="0.19685039370078741" top="0.55118110236220474" bottom="0.35433070866141736" header="0.11811023622047245" footer="0.11811023622047245"/>
  <pageSetup paperSize="9" scale="66" orientation="portrait" r:id="rId1"/>
  <headerFooter alignWithMargins="0"/>
  <ignoredErrors>
    <ignoredError sqref="P38 V40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'DVUT vid olika tidskonstant'!$P$3:$P$14</xm:f>
          </x14:formula1>
          <xm:sqref>D20</xm:sqref>
        </x14:dataValidation>
        <x14:dataValidation type="list" allowBlank="1" showInputMessage="1" showErrorMessage="1" xr:uid="{00000000-0002-0000-0000-000002000000}">
          <x14:formula1>
            <xm:f>'Geografisk justeringsfaktor'!$H$3:$H$14</xm:f>
          </x14:formula1>
          <xm:sqref>D16</xm:sqref>
        </x14:dataValidation>
        <x14:dataValidation type="list" showInputMessage="1" showErrorMessage="1" xr:uid="{00000000-0002-0000-0000-000000000000}">
          <x14:formula1>
            <xm:f>'DVUT vid olika tidskonstant'!$A$3:$A$312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2"/>
  <sheetViews>
    <sheetView zoomScale="90" zoomScaleNormal="90" workbookViewId="0">
      <selection activeCell="O11" sqref="O11"/>
    </sheetView>
  </sheetViews>
  <sheetFormatPr defaultColWidth="8.85546875" defaultRowHeight="12.75" x14ac:dyDescent="0.2"/>
  <cols>
    <col min="1" max="1" width="23" style="42" customWidth="1"/>
    <col min="2" max="13" width="12.7109375" style="59" customWidth="1"/>
    <col min="14" max="14" width="8.85546875" style="42"/>
    <col min="15" max="15" width="8.85546875" style="42" customWidth="1"/>
    <col min="16" max="16" width="10.5703125" style="42" customWidth="1"/>
    <col min="17" max="16384" width="8.85546875" style="42"/>
  </cols>
  <sheetData>
    <row r="1" spans="1:16" customFormat="1" ht="18" x14ac:dyDescent="0.25">
      <c r="A1" s="51" t="s">
        <v>460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ht="15" x14ac:dyDescent="0.2">
      <c r="A2" s="43" t="s">
        <v>74</v>
      </c>
      <c r="B2" s="57" t="s">
        <v>75</v>
      </c>
      <c r="C2" s="57" t="s">
        <v>76</v>
      </c>
      <c r="D2" s="57" t="s">
        <v>77</v>
      </c>
      <c r="E2" s="57" t="s">
        <v>78</v>
      </c>
      <c r="F2" s="57" t="s">
        <v>79</v>
      </c>
      <c r="G2" s="57" t="s">
        <v>80</v>
      </c>
      <c r="H2" s="57" t="s">
        <v>81</v>
      </c>
      <c r="I2" s="57" t="s">
        <v>82</v>
      </c>
      <c r="J2" s="57" t="s">
        <v>83</v>
      </c>
      <c r="K2" s="57" t="s">
        <v>84</v>
      </c>
      <c r="L2" s="57" t="s">
        <v>85</v>
      </c>
      <c r="M2" s="57" t="s">
        <v>86</v>
      </c>
    </row>
    <row r="3" spans="1:16" x14ac:dyDescent="0.2">
      <c r="A3" t="s">
        <v>87</v>
      </c>
      <c r="B3" s="58">
        <v>-24.7</v>
      </c>
      <c r="C3" s="58">
        <v>-23.9</v>
      </c>
      <c r="D3" s="58">
        <v>-23.1</v>
      </c>
      <c r="E3" s="58">
        <v>-22.5</v>
      </c>
      <c r="F3" s="58">
        <v>-22</v>
      </c>
      <c r="G3" s="58">
        <v>-21.5</v>
      </c>
      <c r="H3" s="58">
        <v>-21</v>
      </c>
      <c r="I3" s="58">
        <v>-20.5</v>
      </c>
      <c r="J3" s="58">
        <v>-20</v>
      </c>
      <c r="K3" s="58">
        <v>-19.7</v>
      </c>
      <c r="L3" s="58">
        <v>-19.3</v>
      </c>
      <c r="M3" s="58">
        <v>-19</v>
      </c>
      <c r="P3" s="44">
        <v>1</v>
      </c>
    </row>
    <row r="4" spans="1:16" x14ac:dyDescent="0.2">
      <c r="A4" t="s">
        <v>88</v>
      </c>
      <c r="B4" s="58">
        <v>-15.4</v>
      </c>
      <c r="C4" s="58">
        <v>-14.4</v>
      </c>
      <c r="D4" s="58">
        <v>-13.8</v>
      </c>
      <c r="E4" s="58">
        <v>-13.2</v>
      </c>
      <c r="F4" s="58">
        <v>-12.6</v>
      </c>
      <c r="G4" s="58">
        <v>-12.3</v>
      </c>
      <c r="H4" s="58">
        <v>-12.1</v>
      </c>
      <c r="I4" s="58">
        <v>-11.6</v>
      </c>
      <c r="J4" s="58">
        <v>-11.6</v>
      </c>
      <c r="K4" s="58">
        <v>-11.3</v>
      </c>
      <c r="L4" s="58">
        <v>-11.1</v>
      </c>
      <c r="M4" s="58">
        <v>-10.8</v>
      </c>
      <c r="P4" s="44">
        <v>2</v>
      </c>
    </row>
    <row r="5" spans="1:16" x14ac:dyDescent="0.2">
      <c r="A5" t="s">
        <v>89</v>
      </c>
      <c r="B5" s="58">
        <v>-12.7</v>
      </c>
      <c r="C5" s="58">
        <v>-11.7</v>
      </c>
      <c r="D5" s="58">
        <v>-11.4</v>
      </c>
      <c r="E5" s="58">
        <v>-10.8</v>
      </c>
      <c r="F5" s="58">
        <v>-10.5</v>
      </c>
      <c r="G5" s="58">
        <v>-10.1</v>
      </c>
      <c r="H5" s="58">
        <v>-9.6999999999999993</v>
      </c>
      <c r="I5" s="58">
        <v>-9.5</v>
      </c>
      <c r="J5" s="58">
        <v>-9.3000000000000007</v>
      </c>
      <c r="K5" s="58">
        <v>-9.1</v>
      </c>
      <c r="L5" s="58">
        <v>-9</v>
      </c>
      <c r="M5" s="58">
        <v>-8.8000000000000007</v>
      </c>
      <c r="P5" s="44">
        <v>3</v>
      </c>
    </row>
    <row r="6" spans="1:16" x14ac:dyDescent="0.2">
      <c r="A6" t="s">
        <v>90</v>
      </c>
      <c r="B6" s="58">
        <v>-12.6</v>
      </c>
      <c r="C6" s="58">
        <v>-11.8</v>
      </c>
      <c r="D6" s="58">
        <v>-10.9</v>
      </c>
      <c r="E6" s="58">
        <v>-10.4</v>
      </c>
      <c r="F6" s="58">
        <v>-10.4</v>
      </c>
      <c r="G6" s="58">
        <v>-10</v>
      </c>
      <c r="H6" s="58">
        <v>-9.8000000000000007</v>
      </c>
      <c r="I6" s="58">
        <v>-9.4</v>
      </c>
      <c r="J6" s="58">
        <v>-9.3000000000000007</v>
      </c>
      <c r="K6" s="58">
        <v>-9.1999999999999993</v>
      </c>
      <c r="L6" s="58">
        <v>-9</v>
      </c>
      <c r="M6" s="58">
        <v>-8.6999999999999993</v>
      </c>
      <c r="P6" s="44">
        <v>4</v>
      </c>
    </row>
    <row r="7" spans="1:16" x14ac:dyDescent="0.2">
      <c r="A7" t="s">
        <v>91</v>
      </c>
      <c r="B7" s="58">
        <v>-13.6</v>
      </c>
      <c r="C7" s="58">
        <v>-12.6</v>
      </c>
      <c r="D7" s="58">
        <v>-11.9</v>
      </c>
      <c r="E7" s="58">
        <v>-11.5</v>
      </c>
      <c r="F7" s="58">
        <v>-11</v>
      </c>
      <c r="G7" s="58">
        <v>-10.8</v>
      </c>
      <c r="H7" s="58">
        <v>-10.5</v>
      </c>
      <c r="I7" s="58">
        <v>-10.1</v>
      </c>
      <c r="J7" s="58">
        <v>-9.9</v>
      </c>
      <c r="K7" s="58">
        <v>-9.6999999999999993</v>
      </c>
      <c r="L7" s="58">
        <v>-9.5</v>
      </c>
      <c r="M7" s="58">
        <v>-9.4</v>
      </c>
      <c r="P7" s="44">
        <v>5</v>
      </c>
    </row>
    <row r="8" spans="1:16" x14ac:dyDescent="0.2">
      <c r="A8" t="s">
        <v>92</v>
      </c>
      <c r="B8" s="58">
        <v>-16.7</v>
      </c>
      <c r="C8" s="58">
        <v>-15.5</v>
      </c>
      <c r="D8" s="58">
        <v>-14.8</v>
      </c>
      <c r="E8" s="58">
        <v>-14</v>
      </c>
      <c r="F8" s="58">
        <v>-13.7</v>
      </c>
      <c r="G8" s="58">
        <v>-13.5</v>
      </c>
      <c r="H8" s="58">
        <v>-13</v>
      </c>
      <c r="I8" s="58">
        <v>-12.6</v>
      </c>
      <c r="J8" s="58">
        <v>-12.3</v>
      </c>
      <c r="K8" s="58">
        <v>-12.3</v>
      </c>
      <c r="L8" s="58">
        <v>-11.9</v>
      </c>
      <c r="M8" s="58">
        <v>-11.8</v>
      </c>
      <c r="P8" s="44">
        <v>6</v>
      </c>
    </row>
    <row r="9" spans="1:16" x14ac:dyDescent="0.2">
      <c r="A9" t="s">
        <v>93</v>
      </c>
      <c r="B9" s="58">
        <v>-30.6</v>
      </c>
      <c r="C9" s="58">
        <v>-28.5</v>
      </c>
      <c r="D9" s="58">
        <v>-27.6</v>
      </c>
      <c r="E9" s="58">
        <v>-27.1</v>
      </c>
      <c r="F9" s="58">
        <v>-25.9</v>
      </c>
      <c r="G9" s="58">
        <v>-25.4</v>
      </c>
      <c r="H9" s="58">
        <v>-24.8</v>
      </c>
      <c r="I9" s="58">
        <v>-24.2</v>
      </c>
      <c r="J9" s="58">
        <v>-23.8</v>
      </c>
      <c r="K9" s="58">
        <v>-23.4</v>
      </c>
      <c r="L9" s="58">
        <v>-22.9</v>
      </c>
      <c r="M9" s="58">
        <v>-22.7</v>
      </c>
      <c r="P9" s="44">
        <v>7</v>
      </c>
    </row>
    <row r="10" spans="1:16" x14ac:dyDescent="0.2">
      <c r="A10" t="s">
        <v>437</v>
      </c>
      <c r="B10" s="58">
        <v>-8.1</v>
      </c>
      <c r="C10" s="58">
        <v>-7.4</v>
      </c>
      <c r="D10" s="58">
        <v>-6.7</v>
      </c>
      <c r="E10" s="58">
        <v>-6.4</v>
      </c>
      <c r="F10" s="58">
        <v>-6.2</v>
      </c>
      <c r="G10" s="58">
        <v>-6.1</v>
      </c>
      <c r="H10" s="58">
        <v>-6</v>
      </c>
      <c r="I10" s="58">
        <v>-5.9</v>
      </c>
      <c r="J10" s="58">
        <v>-5.7</v>
      </c>
      <c r="K10" s="58">
        <v>-5.7</v>
      </c>
      <c r="L10" s="58">
        <v>-5.6</v>
      </c>
      <c r="M10" s="58">
        <v>-5.5</v>
      </c>
      <c r="P10" s="44">
        <v>8</v>
      </c>
    </row>
    <row r="11" spans="1:16" x14ac:dyDescent="0.2">
      <c r="A11" t="s">
        <v>94</v>
      </c>
      <c r="B11" s="58">
        <v>-28.4</v>
      </c>
      <c r="C11" s="58">
        <v>-26.6</v>
      </c>
      <c r="D11" s="58">
        <v>-25.9</v>
      </c>
      <c r="E11" s="58">
        <v>-25.3</v>
      </c>
      <c r="F11" s="58">
        <v>-24.6</v>
      </c>
      <c r="G11" s="58">
        <v>-24</v>
      </c>
      <c r="H11" s="58">
        <v>-23.5</v>
      </c>
      <c r="I11" s="58">
        <v>-23</v>
      </c>
      <c r="J11" s="58">
        <v>-22.7</v>
      </c>
      <c r="K11" s="58">
        <v>-22.4</v>
      </c>
      <c r="L11" s="58">
        <v>-22.1</v>
      </c>
      <c r="M11" s="58">
        <v>-21.8</v>
      </c>
      <c r="P11" s="44">
        <v>9</v>
      </c>
    </row>
    <row r="12" spans="1:16" x14ac:dyDescent="0.2">
      <c r="A12" t="s">
        <v>95</v>
      </c>
      <c r="B12" s="58">
        <v>-18.8</v>
      </c>
      <c r="C12" s="58">
        <v>-18</v>
      </c>
      <c r="D12" s="58">
        <v>-17.100000000000001</v>
      </c>
      <c r="E12" s="58">
        <v>-16.600000000000001</v>
      </c>
      <c r="F12" s="58">
        <v>-16.5</v>
      </c>
      <c r="G12" s="58">
        <v>-16.100000000000001</v>
      </c>
      <c r="H12" s="58">
        <v>-16</v>
      </c>
      <c r="I12" s="58">
        <v>-16</v>
      </c>
      <c r="J12" s="58">
        <v>-15.4</v>
      </c>
      <c r="K12" s="58">
        <v>-15.2</v>
      </c>
      <c r="L12" s="58">
        <v>-15</v>
      </c>
      <c r="M12" s="58">
        <v>-14.7</v>
      </c>
      <c r="P12" s="44">
        <v>10</v>
      </c>
    </row>
    <row r="13" spans="1:16" x14ac:dyDescent="0.2">
      <c r="A13" t="s">
        <v>96</v>
      </c>
      <c r="B13" s="58">
        <v>-14.2</v>
      </c>
      <c r="C13" s="58">
        <v>-13.4</v>
      </c>
      <c r="D13" s="58">
        <v>-12.7</v>
      </c>
      <c r="E13" s="58">
        <v>-12</v>
      </c>
      <c r="F13" s="58">
        <v>-11.7</v>
      </c>
      <c r="G13" s="58">
        <v>-11.3</v>
      </c>
      <c r="H13" s="58">
        <v>-10.9</v>
      </c>
      <c r="I13" s="58">
        <v>-10.6</v>
      </c>
      <c r="J13" s="58">
        <v>-10.4</v>
      </c>
      <c r="K13" s="58">
        <v>-10.1</v>
      </c>
      <c r="L13" s="58">
        <v>-9.8000000000000007</v>
      </c>
      <c r="M13" s="58">
        <v>-9.6</v>
      </c>
      <c r="P13" s="44">
        <v>11</v>
      </c>
    </row>
    <row r="14" spans="1:16" x14ac:dyDescent="0.2">
      <c r="A14" t="s">
        <v>97</v>
      </c>
      <c r="B14" s="58">
        <v>-17.3</v>
      </c>
      <c r="C14" s="58">
        <v>-16.399999999999999</v>
      </c>
      <c r="D14" s="58">
        <v>-15.5</v>
      </c>
      <c r="E14" s="58">
        <v>-15</v>
      </c>
      <c r="F14" s="58">
        <v>-14.7</v>
      </c>
      <c r="G14" s="58">
        <v>-14.1</v>
      </c>
      <c r="H14" s="58">
        <v>-13.5</v>
      </c>
      <c r="I14" s="58">
        <v>-13.2</v>
      </c>
      <c r="J14" s="58">
        <v>-13.1</v>
      </c>
      <c r="K14" s="58">
        <v>-12.6</v>
      </c>
      <c r="L14" s="58">
        <v>-12.5</v>
      </c>
      <c r="M14" s="58">
        <v>-12.4</v>
      </c>
      <c r="P14" s="44">
        <v>12</v>
      </c>
    </row>
    <row r="15" spans="1:16" x14ac:dyDescent="0.2">
      <c r="A15" t="s">
        <v>98</v>
      </c>
      <c r="B15" s="58">
        <v>-15.4</v>
      </c>
      <c r="C15" s="58">
        <v>-14.5</v>
      </c>
      <c r="D15" s="58">
        <v>-13.6</v>
      </c>
      <c r="E15" s="58">
        <v>-13.1</v>
      </c>
      <c r="F15" s="58">
        <v>-12.8</v>
      </c>
      <c r="G15" s="58">
        <v>-12.6</v>
      </c>
      <c r="H15" s="58">
        <v>-12.6</v>
      </c>
      <c r="I15" s="58">
        <v>-12.3</v>
      </c>
      <c r="J15" s="58">
        <v>-11.9</v>
      </c>
      <c r="K15" s="58">
        <v>-11.6</v>
      </c>
      <c r="L15" s="58">
        <v>-11.3</v>
      </c>
      <c r="M15" s="58">
        <v>-11.1</v>
      </c>
      <c r="P15" s="44"/>
    </row>
    <row r="16" spans="1:16" x14ac:dyDescent="0.2">
      <c r="A16" t="s">
        <v>438</v>
      </c>
      <c r="B16" s="58">
        <v>-18</v>
      </c>
      <c r="C16" s="58">
        <v>-17.100000000000001</v>
      </c>
      <c r="D16" s="58">
        <v>-16.5</v>
      </c>
      <c r="E16" s="58">
        <v>-16</v>
      </c>
      <c r="F16" s="58">
        <v>-15.3</v>
      </c>
      <c r="G16" s="58">
        <v>-15</v>
      </c>
      <c r="H16" s="58">
        <v>-14.8</v>
      </c>
      <c r="I16" s="58">
        <v>-14.6</v>
      </c>
      <c r="J16" s="58">
        <v>-14.4</v>
      </c>
      <c r="K16" s="58">
        <v>-14.1</v>
      </c>
      <c r="L16" s="58">
        <v>-13.8</v>
      </c>
      <c r="M16" s="58">
        <v>-13.7</v>
      </c>
    </row>
    <row r="17" spans="1:13" x14ac:dyDescent="0.2">
      <c r="A17" t="s">
        <v>99</v>
      </c>
      <c r="B17" s="58">
        <v>-23.5</v>
      </c>
      <c r="C17" s="58">
        <v>-21.7</v>
      </c>
      <c r="D17" s="58">
        <v>-21.4</v>
      </c>
      <c r="E17" s="58">
        <v>-20.6</v>
      </c>
      <c r="F17" s="58">
        <v>-20.5</v>
      </c>
      <c r="G17" s="58">
        <v>-19.899999999999999</v>
      </c>
      <c r="H17" s="58">
        <v>-19.399999999999999</v>
      </c>
      <c r="I17" s="58">
        <v>-19.100000000000001</v>
      </c>
      <c r="J17" s="58">
        <v>-18.600000000000001</v>
      </c>
      <c r="K17" s="58">
        <v>-18.5</v>
      </c>
      <c r="L17" s="58">
        <v>-18.2</v>
      </c>
      <c r="M17" s="58">
        <v>-18</v>
      </c>
    </row>
    <row r="18" spans="1:13" x14ac:dyDescent="0.2">
      <c r="A18" t="s">
        <v>100</v>
      </c>
      <c r="B18" s="58">
        <v>-8.6999999999999993</v>
      </c>
      <c r="C18" s="58">
        <v>-8.4</v>
      </c>
      <c r="D18" s="58">
        <v>-7.6</v>
      </c>
      <c r="E18" s="58">
        <v>-7.3</v>
      </c>
      <c r="F18" s="58">
        <v>-7</v>
      </c>
      <c r="G18" s="58">
        <v>-6.9</v>
      </c>
      <c r="H18" s="58">
        <v>-6.7</v>
      </c>
      <c r="I18" s="58">
        <v>-6.6</v>
      </c>
      <c r="J18" s="58">
        <v>-6.4</v>
      </c>
      <c r="K18" s="58">
        <v>-6.3</v>
      </c>
      <c r="L18" s="58">
        <v>-6.3</v>
      </c>
      <c r="M18" s="58">
        <v>-6.2</v>
      </c>
    </row>
    <row r="19" spans="1:13" x14ac:dyDescent="0.2">
      <c r="A19" t="s">
        <v>101</v>
      </c>
      <c r="B19" s="58">
        <v>-27.8</v>
      </c>
      <c r="C19" s="58">
        <v>-26.5</v>
      </c>
      <c r="D19" s="58">
        <v>-25.6</v>
      </c>
      <c r="E19" s="58">
        <v>-24.5</v>
      </c>
      <c r="F19" s="58">
        <v>-24.1</v>
      </c>
      <c r="G19" s="58">
        <v>-23.9</v>
      </c>
      <c r="H19" s="58">
        <v>-23.6</v>
      </c>
      <c r="I19" s="58">
        <v>-23.1</v>
      </c>
      <c r="J19" s="58">
        <v>-22.7</v>
      </c>
      <c r="K19" s="58">
        <v>-22.3</v>
      </c>
      <c r="L19" s="58">
        <v>-22</v>
      </c>
      <c r="M19" s="58">
        <v>-21.6</v>
      </c>
    </row>
    <row r="20" spans="1:13" x14ac:dyDescent="0.2">
      <c r="A20" t="s">
        <v>102</v>
      </c>
      <c r="B20" s="58">
        <v>-12.3</v>
      </c>
      <c r="C20" s="58">
        <v>-11.6</v>
      </c>
      <c r="D20" s="58">
        <v>-11</v>
      </c>
      <c r="E20" s="58">
        <v>-10.6</v>
      </c>
      <c r="F20" s="58">
        <v>-10.3</v>
      </c>
      <c r="G20" s="58">
        <v>-10.199999999999999</v>
      </c>
      <c r="H20" s="58">
        <v>-9.8000000000000007</v>
      </c>
      <c r="I20" s="58">
        <v>-9.5</v>
      </c>
      <c r="J20" s="58">
        <v>-9.3000000000000007</v>
      </c>
      <c r="K20" s="58">
        <v>-9.1</v>
      </c>
      <c r="L20" s="58">
        <v>-8.9</v>
      </c>
      <c r="M20" s="58">
        <v>-8.6999999999999993</v>
      </c>
    </row>
    <row r="21" spans="1:13" x14ac:dyDescent="0.2">
      <c r="A21" t="s">
        <v>103</v>
      </c>
      <c r="B21" s="58">
        <v>-19.7</v>
      </c>
      <c r="C21" s="58">
        <v>-18.899999999999999</v>
      </c>
      <c r="D21" s="58">
        <v>-17.8</v>
      </c>
      <c r="E21" s="58">
        <v>-17.2</v>
      </c>
      <c r="F21" s="58">
        <v>-16.399999999999999</v>
      </c>
      <c r="G21" s="58">
        <v>-16.100000000000001</v>
      </c>
      <c r="H21" s="58">
        <v>-15.6</v>
      </c>
      <c r="I21" s="58">
        <v>-15</v>
      </c>
      <c r="J21" s="58">
        <v>-15</v>
      </c>
      <c r="K21" s="58">
        <v>-14.6</v>
      </c>
      <c r="L21" s="58">
        <v>-14.5</v>
      </c>
      <c r="M21" s="58">
        <v>-14.4</v>
      </c>
    </row>
    <row r="22" spans="1:13" x14ac:dyDescent="0.2">
      <c r="A22" t="s">
        <v>104</v>
      </c>
      <c r="B22" s="58">
        <v>-10.4</v>
      </c>
      <c r="C22" s="58">
        <v>-9.4</v>
      </c>
      <c r="D22" s="58">
        <v>-8.6999999999999993</v>
      </c>
      <c r="E22" s="58">
        <v>-8.1999999999999993</v>
      </c>
      <c r="F22" s="58">
        <v>-7.9</v>
      </c>
      <c r="G22" s="58">
        <v>-7.6</v>
      </c>
      <c r="H22" s="58">
        <v>-7.4</v>
      </c>
      <c r="I22" s="58">
        <v>-7.2</v>
      </c>
      <c r="J22" s="58">
        <v>-6.9</v>
      </c>
      <c r="K22" s="58">
        <v>-6.6</v>
      </c>
      <c r="L22" s="58">
        <v>-6.5</v>
      </c>
      <c r="M22" s="58">
        <v>-6.5</v>
      </c>
    </row>
    <row r="23" spans="1:13" x14ac:dyDescent="0.2">
      <c r="A23" t="s">
        <v>105</v>
      </c>
      <c r="B23" s="58">
        <v>-17.7</v>
      </c>
      <c r="C23" s="58">
        <v>-16.8</v>
      </c>
      <c r="D23" s="58">
        <v>-16.100000000000001</v>
      </c>
      <c r="E23" s="58">
        <v>-15.4</v>
      </c>
      <c r="F23" s="58">
        <v>-15</v>
      </c>
      <c r="G23" s="58">
        <v>-14.4</v>
      </c>
      <c r="H23" s="58">
        <v>-14.1</v>
      </c>
      <c r="I23" s="58">
        <v>-13.9</v>
      </c>
      <c r="J23" s="58">
        <v>-13.3</v>
      </c>
      <c r="K23" s="58">
        <v>-13.1</v>
      </c>
      <c r="L23" s="58">
        <v>-12.8</v>
      </c>
      <c r="M23" s="58">
        <v>-12.7</v>
      </c>
    </row>
    <row r="24" spans="1:13" x14ac:dyDescent="0.2">
      <c r="A24" t="s">
        <v>106</v>
      </c>
      <c r="B24" s="58">
        <v>-12.4</v>
      </c>
      <c r="C24" s="58">
        <v>-11.8</v>
      </c>
      <c r="D24" s="58">
        <v>-11.4</v>
      </c>
      <c r="E24" s="58">
        <v>-10.8</v>
      </c>
      <c r="F24" s="58">
        <v>-10.4</v>
      </c>
      <c r="G24" s="58">
        <v>-10.199999999999999</v>
      </c>
      <c r="H24" s="58">
        <v>-10</v>
      </c>
      <c r="I24" s="58">
        <v>-9.6</v>
      </c>
      <c r="J24" s="58">
        <v>-9.6</v>
      </c>
      <c r="K24" s="58">
        <v>-9.3000000000000007</v>
      </c>
      <c r="L24" s="58">
        <v>-9.1</v>
      </c>
      <c r="M24" s="58">
        <v>-8.8000000000000007</v>
      </c>
    </row>
    <row r="25" spans="1:13" x14ac:dyDescent="0.2">
      <c r="A25" t="s">
        <v>439</v>
      </c>
      <c r="B25" s="58">
        <v>-15.1</v>
      </c>
      <c r="C25" s="58">
        <v>-14.2</v>
      </c>
      <c r="D25" s="58">
        <v>-13.7</v>
      </c>
      <c r="E25" s="58">
        <v>-13.2</v>
      </c>
      <c r="F25" s="58">
        <v>-12.7</v>
      </c>
      <c r="G25" s="58">
        <v>-12.3</v>
      </c>
      <c r="H25" s="58">
        <v>-12.1</v>
      </c>
      <c r="I25" s="58">
        <v>-11.8</v>
      </c>
      <c r="J25" s="58">
        <v>-11.5</v>
      </c>
      <c r="K25" s="58">
        <v>-11.4</v>
      </c>
      <c r="L25" s="58">
        <v>-11</v>
      </c>
      <c r="M25" s="58">
        <v>-10.8</v>
      </c>
    </row>
    <row r="26" spans="1:13" x14ac:dyDescent="0.2">
      <c r="A26" t="s">
        <v>107</v>
      </c>
      <c r="B26" s="58">
        <v>-11</v>
      </c>
      <c r="C26" s="58">
        <v>-10</v>
      </c>
      <c r="D26" s="58">
        <v>-9.1999999999999993</v>
      </c>
      <c r="E26" s="58">
        <v>-8.6999999999999993</v>
      </c>
      <c r="F26" s="58">
        <v>-8.6</v>
      </c>
      <c r="G26" s="58">
        <v>-8.6</v>
      </c>
      <c r="H26" s="58">
        <v>-8.4</v>
      </c>
      <c r="I26" s="58">
        <v>-8.1999999999999993</v>
      </c>
      <c r="J26" s="58">
        <v>-7.9</v>
      </c>
      <c r="K26" s="58">
        <v>-7.8</v>
      </c>
      <c r="L26" s="58">
        <v>-7.7</v>
      </c>
      <c r="M26" s="58">
        <v>-7.6</v>
      </c>
    </row>
    <row r="27" spans="1:13" x14ac:dyDescent="0.2">
      <c r="A27" t="s">
        <v>108</v>
      </c>
      <c r="B27" s="58">
        <v>-9.6999999999999993</v>
      </c>
      <c r="C27" s="58">
        <v>-8.6999999999999993</v>
      </c>
      <c r="D27" s="58">
        <v>-8</v>
      </c>
      <c r="E27" s="58">
        <v>-7.6</v>
      </c>
      <c r="F27" s="58">
        <v>-7.4</v>
      </c>
      <c r="G27" s="58">
        <v>-7.2</v>
      </c>
      <c r="H27" s="58">
        <v>-7.1</v>
      </c>
      <c r="I27" s="58">
        <v>-6.9</v>
      </c>
      <c r="J27" s="58">
        <v>-6.7</v>
      </c>
      <c r="K27" s="58">
        <v>-6.6</v>
      </c>
      <c r="L27" s="58">
        <v>-6.4</v>
      </c>
      <c r="M27" s="58">
        <v>-6.3</v>
      </c>
    </row>
    <row r="28" spans="1:13" x14ac:dyDescent="0.2">
      <c r="A28" t="s">
        <v>109</v>
      </c>
      <c r="B28" s="58">
        <v>-23.9</v>
      </c>
      <c r="C28" s="58">
        <v>-22.9</v>
      </c>
      <c r="D28" s="58">
        <v>-22.1</v>
      </c>
      <c r="E28" s="58">
        <v>-21.4</v>
      </c>
      <c r="F28" s="58">
        <v>-21</v>
      </c>
      <c r="G28" s="58">
        <v>-20</v>
      </c>
      <c r="H28" s="58">
        <v>-19.399999999999999</v>
      </c>
      <c r="I28" s="58">
        <v>-18.399999999999999</v>
      </c>
      <c r="J28" s="58">
        <v>-18.3</v>
      </c>
      <c r="K28" s="58">
        <v>-17.899999999999999</v>
      </c>
      <c r="L28" s="58">
        <v>-17.7</v>
      </c>
      <c r="M28" s="58">
        <v>-17.5</v>
      </c>
    </row>
    <row r="29" spans="1:13" x14ac:dyDescent="0.2">
      <c r="A29" t="s">
        <v>440</v>
      </c>
      <c r="B29" s="58">
        <v>-15.7</v>
      </c>
      <c r="C29" s="58">
        <v>-14.8</v>
      </c>
      <c r="D29" s="58">
        <v>-14.3</v>
      </c>
      <c r="E29" s="58">
        <v>-13.8</v>
      </c>
      <c r="F29" s="58">
        <v>-13.3</v>
      </c>
      <c r="G29" s="58">
        <v>-12.8</v>
      </c>
      <c r="H29" s="58">
        <v>-12.5</v>
      </c>
      <c r="I29" s="58">
        <v>-12.2</v>
      </c>
      <c r="J29" s="58">
        <v>-12</v>
      </c>
      <c r="K29" s="58">
        <v>-11.8</v>
      </c>
      <c r="L29" s="58">
        <v>-11.4</v>
      </c>
      <c r="M29" s="58">
        <v>-11.1</v>
      </c>
    </row>
    <row r="30" spans="1:13" x14ac:dyDescent="0.2">
      <c r="A30" t="s">
        <v>110</v>
      </c>
      <c r="B30" s="58">
        <v>-9.6999999999999993</v>
      </c>
      <c r="C30" s="58">
        <v>-9.1999999999999993</v>
      </c>
      <c r="D30" s="58">
        <v>-8.5</v>
      </c>
      <c r="E30" s="58">
        <v>-8.1</v>
      </c>
      <c r="F30" s="58">
        <v>-8</v>
      </c>
      <c r="G30" s="58">
        <v>-7.8</v>
      </c>
      <c r="H30" s="58">
        <v>-7.6</v>
      </c>
      <c r="I30" s="58">
        <v>-7.4</v>
      </c>
      <c r="J30" s="58">
        <v>-7.4</v>
      </c>
      <c r="K30" s="58">
        <v>-7.3</v>
      </c>
      <c r="L30" s="58">
        <v>-7.2</v>
      </c>
      <c r="M30" s="58">
        <v>-7</v>
      </c>
    </row>
    <row r="31" spans="1:13" x14ac:dyDescent="0.2">
      <c r="A31" t="s">
        <v>111</v>
      </c>
      <c r="B31" s="58">
        <v>-18.2</v>
      </c>
      <c r="C31" s="58">
        <v>-17.600000000000001</v>
      </c>
      <c r="D31" s="58">
        <v>-16.899999999999999</v>
      </c>
      <c r="E31" s="58">
        <v>-16.2</v>
      </c>
      <c r="F31" s="58">
        <v>-16</v>
      </c>
      <c r="G31" s="58">
        <v>-15.7</v>
      </c>
      <c r="H31" s="58">
        <v>-15.4</v>
      </c>
      <c r="I31" s="58">
        <v>-15.3</v>
      </c>
      <c r="J31" s="58">
        <v>-14.7</v>
      </c>
      <c r="K31" s="58">
        <v>-14.6</v>
      </c>
      <c r="L31" s="58">
        <v>-14.5</v>
      </c>
      <c r="M31" s="58">
        <v>-14.2</v>
      </c>
    </row>
    <row r="32" spans="1:13" x14ac:dyDescent="0.2">
      <c r="A32" t="s">
        <v>112</v>
      </c>
      <c r="B32" s="58">
        <v>-13.5</v>
      </c>
      <c r="C32" s="58">
        <v>-12.9</v>
      </c>
      <c r="D32" s="58">
        <v>-12.2</v>
      </c>
      <c r="E32" s="58">
        <v>-11.7</v>
      </c>
      <c r="F32" s="58">
        <v>-11.5</v>
      </c>
      <c r="G32" s="58">
        <v>-10.8</v>
      </c>
      <c r="H32" s="58">
        <v>-10.7</v>
      </c>
      <c r="I32" s="58">
        <v>-10.5</v>
      </c>
      <c r="J32" s="58">
        <v>-10.3</v>
      </c>
      <c r="K32" s="58">
        <v>-10</v>
      </c>
      <c r="L32" s="58">
        <v>-9.9</v>
      </c>
      <c r="M32" s="58">
        <v>-9.5</v>
      </c>
    </row>
    <row r="33" spans="1:13" x14ac:dyDescent="0.2">
      <c r="A33" t="s">
        <v>113</v>
      </c>
      <c r="B33" s="58">
        <v>-16</v>
      </c>
      <c r="C33" s="58">
        <v>-15</v>
      </c>
      <c r="D33" s="58">
        <v>-14.1</v>
      </c>
      <c r="E33" s="58">
        <v>-13.6</v>
      </c>
      <c r="F33" s="58">
        <v>-13.3</v>
      </c>
      <c r="G33" s="58">
        <v>-13</v>
      </c>
      <c r="H33" s="58">
        <v>-12.9</v>
      </c>
      <c r="I33" s="58">
        <v>-12.2</v>
      </c>
      <c r="J33" s="58">
        <v>-12</v>
      </c>
      <c r="K33" s="58">
        <v>-11.7</v>
      </c>
      <c r="L33" s="58">
        <v>-11.6</v>
      </c>
      <c r="M33" s="58">
        <v>-11.5</v>
      </c>
    </row>
    <row r="34" spans="1:13" x14ac:dyDescent="0.2">
      <c r="A34" t="s">
        <v>114</v>
      </c>
      <c r="B34" s="58">
        <v>-19.5</v>
      </c>
      <c r="C34" s="58">
        <v>-18.600000000000001</v>
      </c>
      <c r="D34" s="58">
        <v>-17.8</v>
      </c>
      <c r="E34" s="58">
        <v>-17.3</v>
      </c>
      <c r="F34" s="58">
        <v>-16.7</v>
      </c>
      <c r="G34" s="58">
        <v>-16.3</v>
      </c>
      <c r="H34" s="58">
        <v>-15.9</v>
      </c>
      <c r="I34" s="58">
        <v>-15.6</v>
      </c>
      <c r="J34" s="58">
        <v>-15.2</v>
      </c>
      <c r="K34" s="58">
        <v>-14.9</v>
      </c>
      <c r="L34" s="58">
        <v>-14.7</v>
      </c>
      <c r="M34" s="58">
        <v>-14.7</v>
      </c>
    </row>
    <row r="35" spans="1:13" x14ac:dyDescent="0.2">
      <c r="A35" t="s">
        <v>441</v>
      </c>
      <c r="B35" s="58">
        <v>-18.7</v>
      </c>
      <c r="C35" s="58">
        <v>-17.8</v>
      </c>
      <c r="D35" s="58">
        <v>-17.100000000000001</v>
      </c>
      <c r="E35" s="58">
        <v>-16.2</v>
      </c>
      <c r="F35" s="58">
        <v>-15.9</v>
      </c>
      <c r="G35" s="58">
        <v>-15.3</v>
      </c>
      <c r="H35" s="58">
        <v>-15.1</v>
      </c>
      <c r="I35" s="58">
        <v>-14.9</v>
      </c>
      <c r="J35" s="58">
        <v>-14.3</v>
      </c>
      <c r="K35" s="58">
        <v>-14.1</v>
      </c>
      <c r="L35" s="58">
        <v>-13.7</v>
      </c>
      <c r="M35" s="58">
        <v>-13.4</v>
      </c>
    </row>
    <row r="36" spans="1:13" x14ac:dyDescent="0.2">
      <c r="A36" t="s">
        <v>115</v>
      </c>
      <c r="B36" s="58">
        <v>-27</v>
      </c>
      <c r="C36" s="58">
        <v>-25.6</v>
      </c>
      <c r="D36" s="58">
        <v>-24.8</v>
      </c>
      <c r="E36" s="58">
        <v>-24.3</v>
      </c>
      <c r="F36" s="58">
        <v>-23.7</v>
      </c>
      <c r="G36" s="58">
        <v>-22.7</v>
      </c>
      <c r="H36" s="58">
        <v>-21.8</v>
      </c>
      <c r="I36" s="58">
        <v>-21.4</v>
      </c>
      <c r="J36" s="58">
        <v>-20.9</v>
      </c>
      <c r="K36" s="58">
        <v>-20.8</v>
      </c>
      <c r="L36" s="58">
        <v>-20.5</v>
      </c>
      <c r="M36" s="58">
        <v>-20.3</v>
      </c>
    </row>
    <row r="37" spans="1:13" x14ac:dyDescent="0.2">
      <c r="A37" t="s">
        <v>116</v>
      </c>
      <c r="B37" s="58">
        <v>-14.3</v>
      </c>
      <c r="C37" s="58">
        <v>-13.4</v>
      </c>
      <c r="D37" s="58">
        <v>-12.8</v>
      </c>
      <c r="E37" s="58">
        <v>-12.2</v>
      </c>
      <c r="F37" s="58">
        <v>-11.8</v>
      </c>
      <c r="G37" s="58">
        <v>-11.7</v>
      </c>
      <c r="H37" s="58">
        <v>-11.5</v>
      </c>
      <c r="I37" s="58">
        <v>-11.2</v>
      </c>
      <c r="J37" s="58">
        <v>-11</v>
      </c>
      <c r="K37" s="58">
        <v>-10.5</v>
      </c>
      <c r="L37" s="58">
        <v>-10.4</v>
      </c>
      <c r="M37" s="58">
        <v>-10.1</v>
      </c>
    </row>
    <row r="38" spans="1:13" x14ac:dyDescent="0.2">
      <c r="A38" t="s">
        <v>117</v>
      </c>
      <c r="B38" s="58">
        <v>-22</v>
      </c>
      <c r="C38" s="58">
        <v>-20.7</v>
      </c>
      <c r="D38" s="58">
        <v>-20</v>
      </c>
      <c r="E38" s="58">
        <v>-19.2</v>
      </c>
      <c r="F38" s="58">
        <v>-18.7</v>
      </c>
      <c r="G38" s="58">
        <v>-18.100000000000001</v>
      </c>
      <c r="H38" s="58">
        <v>-17.5</v>
      </c>
      <c r="I38" s="58">
        <v>-17.100000000000001</v>
      </c>
      <c r="J38" s="58">
        <v>-16.899999999999999</v>
      </c>
      <c r="K38" s="58">
        <v>-16.3</v>
      </c>
      <c r="L38" s="58">
        <v>-16.100000000000001</v>
      </c>
      <c r="M38" s="58">
        <v>-16.100000000000001</v>
      </c>
    </row>
    <row r="39" spans="1:13" x14ac:dyDescent="0.2">
      <c r="A39" t="s">
        <v>118</v>
      </c>
      <c r="B39" s="58">
        <v>-13.7</v>
      </c>
      <c r="C39" s="58">
        <v>-12.8</v>
      </c>
      <c r="D39" s="58">
        <v>-12</v>
      </c>
      <c r="E39" s="58">
        <v>-11.6</v>
      </c>
      <c r="F39" s="58">
        <v>-11.1</v>
      </c>
      <c r="G39" s="58">
        <v>-10.9</v>
      </c>
      <c r="H39" s="58">
        <v>-10.5</v>
      </c>
      <c r="I39" s="58">
        <v>-10.199999999999999</v>
      </c>
      <c r="J39" s="58">
        <v>-10.1</v>
      </c>
      <c r="K39" s="58">
        <v>-9.9</v>
      </c>
      <c r="L39" s="58">
        <v>-9.6999999999999993</v>
      </c>
      <c r="M39" s="58">
        <v>-9.5</v>
      </c>
    </row>
    <row r="40" spans="1:13" x14ac:dyDescent="0.2">
      <c r="A40" t="s">
        <v>119</v>
      </c>
      <c r="B40" s="58">
        <v>-12.3</v>
      </c>
      <c r="C40" s="58">
        <v>-11.2</v>
      </c>
      <c r="D40" s="58">
        <v>-10.4</v>
      </c>
      <c r="E40" s="58">
        <v>-9.8000000000000007</v>
      </c>
      <c r="F40" s="58">
        <v>-9.6</v>
      </c>
      <c r="G40" s="58">
        <v>-9.6</v>
      </c>
      <c r="H40" s="58">
        <v>-9.3000000000000007</v>
      </c>
      <c r="I40" s="58">
        <v>-9</v>
      </c>
      <c r="J40" s="58">
        <v>-9</v>
      </c>
      <c r="K40" s="58">
        <v>-8.6999999999999993</v>
      </c>
      <c r="L40" s="58">
        <v>-8.5</v>
      </c>
      <c r="M40" s="58">
        <v>-8.3000000000000007</v>
      </c>
    </row>
    <row r="41" spans="1:13" x14ac:dyDescent="0.2">
      <c r="A41" t="s">
        <v>120</v>
      </c>
      <c r="B41" s="58">
        <v>-16.3</v>
      </c>
      <c r="C41" s="58">
        <v>-15.5</v>
      </c>
      <c r="D41" s="58">
        <v>-14.7</v>
      </c>
      <c r="E41" s="58">
        <v>-14.1</v>
      </c>
      <c r="F41" s="58">
        <v>-13.7</v>
      </c>
      <c r="G41" s="58">
        <v>-13.4</v>
      </c>
      <c r="H41" s="58">
        <v>-13</v>
      </c>
      <c r="I41" s="58">
        <v>-12.7</v>
      </c>
      <c r="J41" s="58">
        <v>-12.5</v>
      </c>
      <c r="K41" s="58">
        <v>-12.1</v>
      </c>
      <c r="L41" s="58">
        <v>-11.7</v>
      </c>
      <c r="M41" s="58">
        <v>-11.6</v>
      </c>
    </row>
    <row r="42" spans="1:13" x14ac:dyDescent="0.2">
      <c r="A42" t="s">
        <v>121</v>
      </c>
      <c r="B42" s="58">
        <v>-16.899999999999999</v>
      </c>
      <c r="C42" s="58">
        <v>-15.7</v>
      </c>
      <c r="D42" s="58">
        <v>-14.8</v>
      </c>
      <c r="E42" s="58">
        <v>-14</v>
      </c>
      <c r="F42" s="58">
        <v>-13.8</v>
      </c>
      <c r="G42" s="58">
        <v>-13.2</v>
      </c>
      <c r="H42" s="58">
        <v>-13</v>
      </c>
      <c r="I42" s="58">
        <v>-12.6</v>
      </c>
      <c r="J42" s="58">
        <v>-12.6</v>
      </c>
      <c r="K42" s="58">
        <v>-12.1</v>
      </c>
      <c r="L42" s="58">
        <v>-11.7</v>
      </c>
      <c r="M42" s="58">
        <v>-11.5</v>
      </c>
    </row>
    <row r="43" spans="1:13" x14ac:dyDescent="0.2">
      <c r="A43" t="s">
        <v>122</v>
      </c>
      <c r="B43" s="58">
        <v>-9.3000000000000007</v>
      </c>
      <c r="C43" s="58">
        <v>-8.5</v>
      </c>
      <c r="D43" s="58">
        <v>-7.9</v>
      </c>
      <c r="E43" s="58">
        <v>-7.4</v>
      </c>
      <c r="F43" s="58">
        <v>-7.2</v>
      </c>
      <c r="G43" s="58">
        <v>-7.1</v>
      </c>
      <c r="H43" s="58">
        <v>-7</v>
      </c>
      <c r="I43" s="58">
        <v>-6.8</v>
      </c>
      <c r="J43" s="58">
        <v>-6.8</v>
      </c>
      <c r="K43" s="58">
        <v>-6.8</v>
      </c>
      <c r="L43" s="58">
        <v>-6.6</v>
      </c>
      <c r="M43" s="58">
        <v>-6.5</v>
      </c>
    </row>
    <row r="44" spans="1:13" x14ac:dyDescent="0.2">
      <c r="A44" t="s">
        <v>123</v>
      </c>
      <c r="B44" s="58">
        <v>-16.8</v>
      </c>
      <c r="C44" s="58">
        <v>-15.7</v>
      </c>
      <c r="D44" s="58">
        <v>-14.9</v>
      </c>
      <c r="E44" s="58">
        <v>-14.6</v>
      </c>
      <c r="F44" s="58">
        <v>-14.1</v>
      </c>
      <c r="G44" s="58">
        <v>-13.8</v>
      </c>
      <c r="H44" s="58">
        <v>-13.2</v>
      </c>
      <c r="I44" s="58">
        <v>-12.9</v>
      </c>
      <c r="J44" s="58">
        <v>-12.5</v>
      </c>
      <c r="K44" s="58">
        <v>-12.4</v>
      </c>
      <c r="L44" s="58">
        <v>-11.9</v>
      </c>
      <c r="M44" s="58">
        <v>-11.9</v>
      </c>
    </row>
    <row r="45" spans="1:13" x14ac:dyDescent="0.2">
      <c r="A45" t="s">
        <v>124</v>
      </c>
      <c r="B45" s="58">
        <v>-10.1</v>
      </c>
      <c r="C45" s="58">
        <v>-9.6999999999999993</v>
      </c>
      <c r="D45" s="58">
        <v>-8.9</v>
      </c>
      <c r="E45" s="58">
        <v>-8.3000000000000007</v>
      </c>
      <c r="F45" s="58">
        <v>-8.1</v>
      </c>
      <c r="G45" s="58">
        <v>-7.9</v>
      </c>
      <c r="H45" s="58">
        <v>-7.9</v>
      </c>
      <c r="I45" s="58">
        <v>-7.6</v>
      </c>
      <c r="J45" s="58">
        <v>-7.6</v>
      </c>
      <c r="K45" s="58">
        <v>-7.4</v>
      </c>
      <c r="L45" s="58">
        <v>-7.3</v>
      </c>
      <c r="M45" s="58">
        <v>-7</v>
      </c>
    </row>
    <row r="46" spans="1:13" x14ac:dyDescent="0.2">
      <c r="A46" t="s">
        <v>125</v>
      </c>
      <c r="B46" s="58">
        <v>-14</v>
      </c>
      <c r="C46" s="58">
        <v>-13.2</v>
      </c>
      <c r="D46" s="58">
        <v>-12.4</v>
      </c>
      <c r="E46" s="58">
        <v>-11.8</v>
      </c>
      <c r="F46" s="58">
        <v>-11.4</v>
      </c>
      <c r="G46" s="58">
        <v>-11.2</v>
      </c>
      <c r="H46" s="58">
        <v>-10.7</v>
      </c>
      <c r="I46" s="58">
        <v>-10.4</v>
      </c>
      <c r="J46" s="58">
        <v>-10.1</v>
      </c>
      <c r="K46" s="58">
        <v>-9.8000000000000007</v>
      </c>
      <c r="L46" s="58">
        <v>-9.6</v>
      </c>
      <c r="M46" s="58">
        <v>-9.5</v>
      </c>
    </row>
    <row r="47" spans="1:13" x14ac:dyDescent="0.2">
      <c r="A47" t="s">
        <v>126</v>
      </c>
      <c r="B47" s="58">
        <v>-6.7</v>
      </c>
      <c r="C47" s="58">
        <v>-6.2</v>
      </c>
      <c r="D47" s="58">
        <v>-5.6</v>
      </c>
      <c r="E47" s="58">
        <v>-5.3</v>
      </c>
      <c r="F47" s="58">
        <v>-5.2</v>
      </c>
      <c r="G47" s="58">
        <v>-5.2</v>
      </c>
      <c r="H47" s="58">
        <v>-4.9000000000000004</v>
      </c>
      <c r="I47" s="58">
        <v>-4.8</v>
      </c>
      <c r="J47" s="58">
        <v>-4.7</v>
      </c>
      <c r="K47" s="58">
        <v>-4.5999999999999996</v>
      </c>
      <c r="L47" s="58">
        <v>-4.5</v>
      </c>
      <c r="M47" s="58">
        <v>-4.4000000000000004</v>
      </c>
    </row>
    <row r="48" spans="1:13" x14ac:dyDescent="0.2">
      <c r="A48" t="s">
        <v>127</v>
      </c>
      <c r="B48" s="58">
        <v>-18.7</v>
      </c>
      <c r="C48" s="58">
        <v>-17.8</v>
      </c>
      <c r="D48" s="58">
        <v>-16.5</v>
      </c>
      <c r="E48" s="58">
        <v>-16</v>
      </c>
      <c r="F48" s="58">
        <v>-15.6</v>
      </c>
      <c r="G48" s="58">
        <v>-15.2</v>
      </c>
      <c r="H48" s="58">
        <v>-14.7</v>
      </c>
      <c r="I48" s="58">
        <v>-14</v>
      </c>
      <c r="J48" s="58">
        <v>-13.7</v>
      </c>
      <c r="K48" s="58">
        <v>-13.6</v>
      </c>
      <c r="L48" s="58">
        <v>-13.4</v>
      </c>
      <c r="M48" s="58">
        <v>-13.1</v>
      </c>
    </row>
    <row r="49" spans="1:13" x14ac:dyDescent="0.2">
      <c r="A49" t="s">
        <v>128</v>
      </c>
      <c r="B49" s="58">
        <v>-18.3</v>
      </c>
      <c r="C49" s="58">
        <v>-17.600000000000001</v>
      </c>
      <c r="D49" s="58">
        <v>-16.7</v>
      </c>
      <c r="E49" s="58">
        <v>-16.2</v>
      </c>
      <c r="F49" s="58">
        <v>-15.7</v>
      </c>
      <c r="G49" s="58">
        <v>-15.3</v>
      </c>
      <c r="H49" s="58">
        <v>-15.3</v>
      </c>
      <c r="I49" s="58">
        <v>-14.9</v>
      </c>
      <c r="J49" s="58">
        <v>-14.5</v>
      </c>
      <c r="K49" s="58">
        <v>-14.4</v>
      </c>
      <c r="L49" s="58">
        <v>-13.9</v>
      </c>
      <c r="M49" s="58">
        <v>-13.6</v>
      </c>
    </row>
    <row r="50" spans="1:13" x14ac:dyDescent="0.2">
      <c r="A50" t="s">
        <v>129</v>
      </c>
      <c r="B50" s="58">
        <v>-15.9</v>
      </c>
      <c r="C50" s="58">
        <v>-15</v>
      </c>
      <c r="D50" s="58">
        <v>-14.3</v>
      </c>
      <c r="E50" s="58">
        <v>-13.8</v>
      </c>
      <c r="F50" s="58">
        <v>-13.4</v>
      </c>
      <c r="G50" s="58">
        <v>-13.4</v>
      </c>
      <c r="H50" s="58">
        <v>-13</v>
      </c>
      <c r="I50" s="58">
        <v>-12.7</v>
      </c>
      <c r="J50" s="58">
        <v>-12.1</v>
      </c>
      <c r="K50" s="58">
        <v>-11.8</v>
      </c>
      <c r="L50" s="58">
        <v>-11.7</v>
      </c>
      <c r="M50" s="58">
        <v>-11.6</v>
      </c>
    </row>
    <row r="51" spans="1:13" x14ac:dyDescent="0.2">
      <c r="A51" t="s">
        <v>130</v>
      </c>
      <c r="B51" s="58">
        <v>-14.9</v>
      </c>
      <c r="C51" s="58">
        <v>-13.5</v>
      </c>
      <c r="D51" s="58">
        <v>-12.6</v>
      </c>
      <c r="E51" s="58">
        <v>-12.2</v>
      </c>
      <c r="F51" s="58">
        <v>-11.7</v>
      </c>
      <c r="G51" s="58">
        <v>-11.3</v>
      </c>
      <c r="H51" s="58">
        <v>-10.9</v>
      </c>
      <c r="I51" s="58">
        <v>-10.5</v>
      </c>
      <c r="J51" s="58">
        <v>-10.3</v>
      </c>
      <c r="K51" s="58">
        <v>-10</v>
      </c>
      <c r="L51" s="58">
        <v>-9.6999999999999993</v>
      </c>
      <c r="M51" s="58">
        <v>-9.5</v>
      </c>
    </row>
    <row r="52" spans="1:13" x14ac:dyDescent="0.2">
      <c r="A52" t="s">
        <v>442</v>
      </c>
      <c r="B52" s="58">
        <v>-15.7</v>
      </c>
      <c r="C52" s="58">
        <v>-14.5</v>
      </c>
      <c r="D52" s="58">
        <v>-13.5</v>
      </c>
      <c r="E52" s="58">
        <v>-12.9</v>
      </c>
      <c r="F52" s="58">
        <v>-12.6</v>
      </c>
      <c r="G52" s="58">
        <v>-12.3</v>
      </c>
      <c r="H52" s="58">
        <v>-12</v>
      </c>
      <c r="I52" s="58">
        <v>-11.6</v>
      </c>
      <c r="J52" s="58">
        <v>-11.3</v>
      </c>
      <c r="K52" s="58">
        <v>-11</v>
      </c>
      <c r="L52" s="58">
        <v>-11</v>
      </c>
      <c r="M52" s="58">
        <v>-10.7</v>
      </c>
    </row>
    <row r="53" spans="1:13" x14ac:dyDescent="0.2">
      <c r="A53" t="s">
        <v>131</v>
      </c>
      <c r="B53" s="58">
        <v>-16</v>
      </c>
      <c r="C53" s="58">
        <v>-14.8</v>
      </c>
      <c r="D53" s="58">
        <v>-14.1</v>
      </c>
      <c r="E53" s="58">
        <v>-13.3</v>
      </c>
      <c r="F53" s="58">
        <v>-12.9</v>
      </c>
      <c r="G53" s="58">
        <v>-12.4</v>
      </c>
      <c r="H53" s="58">
        <v>-12.3</v>
      </c>
      <c r="I53" s="58">
        <v>-11.8</v>
      </c>
      <c r="J53" s="58">
        <v>-11.7</v>
      </c>
      <c r="K53" s="58">
        <v>-11.3</v>
      </c>
      <c r="L53" s="58">
        <v>-11</v>
      </c>
      <c r="M53" s="58">
        <v>-10.7</v>
      </c>
    </row>
    <row r="54" spans="1:13" x14ac:dyDescent="0.2">
      <c r="A54" t="s">
        <v>132</v>
      </c>
      <c r="B54" s="58">
        <v>-17.399999999999999</v>
      </c>
      <c r="C54" s="58">
        <v>-16.600000000000001</v>
      </c>
      <c r="D54" s="58">
        <v>-15.7</v>
      </c>
      <c r="E54" s="58">
        <v>-15.6</v>
      </c>
      <c r="F54" s="58">
        <v>-15.1</v>
      </c>
      <c r="G54" s="58">
        <v>-14.3</v>
      </c>
      <c r="H54" s="58">
        <v>-14.3</v>
      </c>
      <c r="I54" s="58">
        <v>-14.3</v>
      </c>
      <c r="J54" s="58">
        <v>-14</v>
      </c>
      <c r="K54" s="58">
        <v>-13.8</v>
      </c>
      <c r="L54" s="58">
        <v>-13.7</v>
      </c>
      <c r="M54" s="58">
        <v>-13</v>
      </c>
    </row>
    <row r="55" spans="1:13" x14ac:dyDescent="0.2">
      <c r="A55" t="s">
        <v>133</v>
      </c>
      <c r="B55" s="58">
        <v>-26.1</v>
      </c>
      <c r="C55" s="58">
        <v>-24.4</v>
      </c>
      <c r="D55" s="58">
        <v>-23.6</v>
      </c>
      <c r="E55" s="58">
        <v>-23.1</v>
      </c>
      <c r="F55" s="58">
        <v>-22.6</v>
      </c>
      <c r="G55" s="58">
        <v>-22</v>
      </c>
      <c r="H55" s="58">
        <v>-21.5</v>
      </c>
      <c r="I55" s="58">
        <v>-20.9</v>
      </c>
      <c r="J55" s="58">
        <v>-20.7</v>
      </c>
      <c r="K55" s="58">
        <v>-20.399999999999999</v>
      </c>
      <c r="L55" s="58">
        <v>-20.100000000000001</v>
      </c>
      <c r="M55" s="58">
        <v>-19.899999999999999</v>
      </c>
    </row>
    <row r="56" spans="1:13" x14ac:dyDescent="0.2">
      <c r="A56" t="s">
        <v>134</v>
      </c>
      <c r="B56" s="58">
        <v>-12.7</v>
      </c>
      <c r="C56" s="58">
        <v>-11.7</v>
      </c>
      <c r="D56" s="58">
        <v>-11.3</v>
      </c>
      <c r="E56" s="58">
        <v>-10.8</v>
      </c>
      <c r="F56" s="58">
        <v>-10.6</v>
      </c>
      <c r="G56" s="58">
        <v>-10.3</v>
      </c>
      <c r="H56" s="58">
        <v>-9.8000000000000007</v>
      </c>
      <c r="I56" s="58">
        <v>-9.5</v>
      </c>
      <c r="J56" s="58">
        <v>-9.1</v>
      </c>
      <c r="K56" s="58">
        <v>-9</v>
      </c>
      <c r="L56" s="58">
        <v>-8.8000000000000007</v>
      </c>
      <c r="M56" s="58">
        <v>-8.6999999999999993</v>
      </c>
    </row>
    <row r="57" spans="1:13" x14ac:dyDescent="0.2">
      <c r="A57" t="s">
        <v>135</v>
      </c>
      <c r="B57" s="58">
        <v>-21.5</v>
      </c>
      <c r="C57" s="58">
        <v>-20.2</v>
      </c>
      <c r="D57" s="58">
        <v>-20.100000000000001</v>
      </c>
      <c r="E57" s="58">
        <v>-19.399999999999999</v>
      </c>
      <c r="F57" s="58">
        <v>-18.899999999999999</v>
      </c>
      <c r="G57" s="58">
        <v>-18.399999999999999</v>
      </c>
      <c r="H57" s="58">
        <v>-17.399999999999999</v>
      </c>
      <c r="I57" s="58">
        <v>-17.2</v>
      </c>
      <c r="J57" s="58">
        <v>-16.7</v>
      </c>
      <c r="K57" s="58">
        <v>-16.2</v>
      </c>
      <c r="L57" s="58">
        <v>-16.100000000000001</v>
      </c>
      <c r="M57" s="58">
        <v>-15.7</v>
      </c>
    </row>
    <row r="58" spans="1:13" x14ac:dyDescent="0.2">
      <c r="A58" t="s">
        <v>136</v>
      </c>
      <c r="B58" s="58">
        <v>-12.7</v>
      </c>
      <c r="C58" s="58">
        <v>-12.2</v>
      </c>
      <c r="D58" s="58">
        <v>-11.4</v>
      </c>
      <c r="E58" s="58">
        <v>-11</v>
      </c>
      <c r="F58" s="58">
        <v>-10.8</v>
      </c>
      <c r="G58" s="58">
        <v>-10.1</v>
      </c>
      <c r="H58" s="58">
        <v>-9.9</v>
      </c>
      <c r="I58" s="58">
        <v>-9.6</v>
      </c>
      <c r="J58" s="58">
        <v>-9.5</v>
      </c>
      <c r="K58" s="58">
        <v>-9.3000000000000007</v>
      </c>
      <c r="L58" s="58">
        <v>-9.1999999999999993</v>
      </c>
      <c r="M58" s="58">
        <v>-8.9</v>
      </c>
    </row>
    <row r="59" spans="1:13" x14ac:dyDescent="0.2">
      <c r="A59" t="s">
        <v>137</v>
      </c>
      <c r="B59" s="58">
        <v>-14.5</v>
      </c>
      <c r="C59" s="58">
        <v>-13.6</v>
      </c>
      <c r="D59" s="58">
        <v>-12.8</v>
      </c>
      <c r="E59" s="58">
        <v>-12.1</v>
      </c>
      <c r="F59" s="58">
        <v>-11.8</v>
      </c>
      <c r="G59" s="58">
        <v>-11.1</v>
      </c>
      <c r="H59" s="58">
        <v>-10.9</v>
      </c>
      <c r="I59" s="58">
        <v>-10.6</v>
      </c>
      <c r="J59" s="58">
        <v>-10.5</v>
      </c>
      <c r="K59" s="58">
        <v>-10.3</v>
      </c>
      <c r="L59" s="58">
        <v>-10</v>
      </c>
      <c r="M59" s="58">
        <v>-9.6999999999999993</v>
      </c>
    </row>
    <row r="60" spans="1:13" x14ac:dyDescent="0.2">
      <c r="A60" t="s">
        <v>138</v>
      </c>
      <c r="B60" s="58">
        <v>-13.1</v>
      </c>
      <c r="C60" s="58">
        <v>-12.5</v>
      </c>
      <c r="D60" s="58">
        <v>-11.7</v>
      </c>
      <c r="E60" s="58">
        <v>-11.1</v>
      </c>
      <c r="F60" s="58">
        <v>-11</v>
      </c>
      <c r="G60" s="58">
        <v>-10.4</v>
      </c>
      <c r="H60" s="58">
        <v>-10.1</v>
      </c>
      <c r="I60" s="58">
        <v>-9.9</v>
      </c>
      <c r="J60" s="58">
        <v>-9.6999999999999993</v>
      </c>
      <c r="K60" s="58">
        <v>-9.4</v>
      </c>
      <c r="L60" s="58">
        <v>-9.4</v>
      </c>
      <c r="M60" s="58">
        <v>-9.1</v>
      </c>
    </row>
    <row r="61" spans="1:13" x14ac:dyDescent="0.2">
      <c r="A61" t="s">
        <v>139</v>
      </c>
      <c r="B61" s="58">
        <v>-16.5</v>
      </c>
      <c r="C61" s="58">
        <v>-15.6</v>
      </c>
      <c r="D61" s="58">
        <v>-14.8</v>
      </c>
      <c r="E61" s="58">
        <v>-14.5</v>
      </c>
      <c r="F61" s="58">
        <v>-14.2</v>
      </c>
      <c r="G61" s="58">
        <v>-13.5</v>
      </c>
      <c r="H61" s="58">
        <v>-13.4</v>
      </c>
      <c r="I61" s="58">
        <v>-13.1</v>
      </c>
      <c r="J61" s="58">
        <v>-12.9</v>
      </c>
      <c r="K61" s="58">
        <v>-12.9</v>
      </c>
      <c r="L61" s="58">
        <v>-12.3</v>
      </c>
      <c r="M61" s="58">
        <v>-12</v>
      </c>
    </row>
    <row r="62" spans="1:13" x14ac:dyDescent="0.2">
      <c r="A62" t="s">
        <v>140</v>
      </c>
      <c r="B62" s="58">
        <v>-12.6</v>
      </c>
      <c r="C62" s="58">
        <v>-11.9</v>
      </c>
      <c r="D62" s="58">
        <v>-11.5</v>
      </c>
      <c r="E62" s="58">
        <v>-11</v>
      </c>
      <c r="F62" s="58">
        <v>-10.6</v>
      </c>
      <c r="G62" s="58">
        <v>-10.4</v>
      </c>
      <c r="H62" s="58">
        <v>-10.1</v>
      </c>
      <c r="I62" s="58">
        <v>-9.9</v>
      </c>
      <c r="J62" s="58">
        <v>-9.6</v>
      </c>
      <c r="K62" s="58">
        <v>-9.3000000000000007</v>
      </c>
      <c r="L62" s="58">
        <v>-9.1</v>
      </c>
      <c r="M62" s="58">
        <v>-8.9</v>
      </c>
    </row>
    <row r="63" spans="1:13" x14ac:dyDescent="0.2">
      <c r="A63" t="s">
        <v>443</v>
      </c>
      <c r="B63" s="58">
        <v>-12.7</v>
      </c>
      <c r="C63" s="58">
        <v>-12.4</v>
      </c>
      <c r="D63" s="58">
        <v>-11.7</v>
      </c>
      <c r="E63" s="58">
        <v>-11.1</v>
      </c>
      <c r="F63" s="58">
        <v>-10.6</v>
      </c>
      <c r="G63" s="58">
        <v>-10.4</v>
      </c>
      <c r="H63" s="58">
        <v>-10.1</v>
      </c>
      <c r="I63" s="58">
        <v>-10</v>
      </c>
      <c r="J63" s="58">
        <v>-9.9</v>
      </c>
      <c r="K63" s="58">
        <v>-9.6999999999999993</v>
      </c>
      <c r="L63" s="58">
        <v>-9.4</v>
      </c>
      <c r="M63" s="58">
        <v>-9.1</v>
      </c>
    </row>
    <row r="64" spans="1:13" x14ac:dyDescent="0.2">
      <c r="A64" t="s">
        <v>141</v>
      </c>
      <c r="B64" s="58">
        <v>-21.9</v>
      </c>
      <c r="C64" s="58">
        <v>-21.3</v>
      </c>
      <c r="D64" s="58">
        <v>-20.8</v>
      </c>
      <c r="E64" s="58">
        <v>-20</v>
      </c>
      <c r="F64" s="58">
        <v>-19.399999999999999</v>
      </c>
      <c r="G64" s="58">
        <v>-18.899999999999999</v>
      </c>
      <c r="H64" s="58">
        <v>-18.100000000000001</v>
      </c>
      <c r="I64" s="58">
        <v>-17.5</v>
      </c>
      <c r="J64" s="58">
        <v>-17.2</v>
      </c>
      <c r="K64" s="58">
        <v>-17</v>
      </c>
      <c r="L64" s="58">
        <v>-16.899999999999999</v>
      </c>
      <c r="M64" s="58">
        <v>-16.5</v>
      </c>
    </row>
    <row r="65" spans="1:13" x14ac:dyDescent="0.2">
      <c r="A65" t="s">
        <v>142</v>
      </c>
      <c r="B65" s="58">
        <v>-28.6</v>
      </c>
      <c r="C65" s="58">
        <v>-27.6</v>
      </c>
      <c r="D65" s="58">
        <v>-27.2</v>
      </c>
      <c r="E65" s="58">
        <v>-26.4</v>
      </c>
      <c r="F65" s="58">
        <v>-25.5</v>
      </c>
      <c r="G65" s="58">
        <v>-24.8</v>
      </c>
      <c r="H65" s="58">
        <v>-24.4</v>
      </c>
      <c r="I65" s="58">
        <v>-23.8</v>
      </c>
      <c r="J65" s="58">
        <v>-23.4</v>
      </c>
      <c r="K65" s="58">
        <v>-23</v>
      </c>
      <c r="L65" s="58">
        <v>-22.6</v>
      </c>
      <c r="M65" s="58">
        <v>-22.3</v>
      </c>
    </row>
    <row r="66" spans="1:13" x14ac:dyDescent="0.2">
      <c r="A66" t="s">
        <v>143</v>
      </c>
      <c r="B66" s="58">
        <v>-15.7</v>
      </c>
      <c r="C66" s="58">
        <v>-14.5</v>
      </c>
      <c r="D66" s="58">
        <v>-13.9</v>
      </c>
      <c r="E66" s="58">
        <v>-13.5</v>
      </c>
      <c r="F66" s="58">
        <v>-13.1</v>
      </c>
      <c r="G66" s="58">
        <v>-12.9</v>
      </c>
      <c r="H66" s="58">
        <v>-12.7</v>
      </c>
      <c r="I66" s="58">
        <v>-12.2</v>
      </c>
      <c r="J66" s="58">
        <v>-11.9</v>
      </c>
      <c r="K66" s="58">
        <v>-11.6</v>
      </c>
      <c r="L66" s="58">
        <v>-11.4</v>
      </c>
      <c r="M66" s="58">
        <v>-11.3</v>
      </c>
    </row>
    <row r="67" spans="1:13" x14ac:dyDescent="0.2">
      <c r="A67" t="s">
        <v>144</v>
      </c>
      <c r="B67" s="58">
        <v>-10.1</v>
      </c>
      <c r="C67" s="58">
        <v>-9.3000000000000007</v>
      </c>
      <c r="D67" s="58">
        <v>-8.8000000000000007</v>
      </c>
      <c r="E67" s="58">
        <v>-8.5</v>
      </c>
      <c r="F67" s="58">
        <v>-8</v>
      </c>
      <c r="G67" s="58">
        <v>-7.9</v>
      </c>
      <c r="H67" s="58">
        <v>-7.6</v>
      </c>
      <c r="I67" s="58">
        <v>-7.5</v>
      </c>
      <c r="J67" s="58">
        <v>-7.2</v>
      </c>
      <c r="K67" s="58">
        <v>-7</v>
      </c>
      <c r="L67" s="58">
        <v>-6.9</v>
      </c>
      <c r="M67" s="58">
        <v>-6.7</v>
      </c>
    </row>
    <row r="68" spans="1:13" x14ac:dyDescent="0.2">
      <c r="A68" t="s">
        <v>145</v>
      </c>
      <c r="B68" s="58">
        <v>-12.9</v>
      </c>
      <c r="C68" s="58">
        <v>-12</v>
      </c>
      <c r="D68" s="58">
        <v>-11.5</v>
      </c>
      <c r="E68" s="58">
        <v>-11</v>
      </c>
      <c r="F68" s="58">
        <v>-10.4</v>
      </c>
      <c r="G68" s="58">
        <v>-10.199999999999999</v>
      </c>
      <c r="H68" s="58">
        <v>-9.6</v>
      </c>
      <c r="I68" s="58">
        <v>-9.3000000000000007</v>
      </c>
      <c r="J68" s="58">
        <v>-9.1</v>
      </c>
      <c r="K68" s="58">
        <v>-8.9</v>
      </c>
      <c r="L68" s="58">
        <v>-8.9</v>
      </c>
      <c r="M68" s="58">
        <v>-8.6999999999999993</v>
      </c>
    </row>
    <row r="69" spans="1:13" x14ac:dyDescent="0.2">
      <c r="A69" t="s">
        <v>146</v>
      </c>
      <c r="B69" s="58">
        <v>-13.6</v>
      </c>
      <c r="C69" s="58">
        <v>-12.5</v>
      </c>
      <c r="D69" s="58">
        <v>-11.9</v>
      </c>
      <c r="E69" s="58">
        <v>-11.2</v>
      </c>
      <c r="F69" s="58">
        <v>-10.8</v>
      </c>
      <c r="G69" s="58">
        <v>-10.7</v>
      </c>
      <c r="H69" s="58">
        <v>-10.3</v>
      </c>
      <c r="I69" s="58">
        <v>-10</v>
      </c>
      <c r="J69" s="58">
        <v>-9.6999999999999993</v>
      </c>
      <c r="K69" s="58">
        <v>-9.5</v>
      </c>
      <c r="L69" s="58">
        <v>-9.1999999999999993</v>
      </c>
      <c r="M69" s="58">
        <v>-9</v>
      </c>
    </row>
    <row r="70" spans="1:13" x14ac:dyDescent="0.2">
      <c r="A70" t="s">
        <v>147</v>
      </c>
      <c r="B70" s="58">
        <v>-20.8</v>
      </c>
      <c r="C70" s="58">
        <v>-20</v>
      </c>
      <c r="D70" s="58">
        <v>-19.3</v>
      </c>
      <c r="E70" s="58">
        <v>-19.100000000000001</v>
      </c>
      <c r="F70" s="58">
        <v>-18</v>
      </c>
      <c r="G70" s="58">
        <v>-17.899999999999999</v>
      </c>
      <c r="H70" s="58">
        <v>-17.8</v>
      </c>
      <c r="I70" s="58">
        <v>-17.3</v>
      </c>
      <c r="J70" s="58">
        <v>-17.100000000000001</v>
      </c>
      <c r="K70" s="58">
        <v>-17</v>
      </c>
      <c r="L70" s="58">
        <v>-16.2</v>
      </c>
      <c r="M70" s="58">
        <v>-15.8</v>
      </c>
    </row>
    <row r="71" spans="1:13" x14ac:dyDescent="0.2">
      <c r="A71" t="s">
        <v>148</v>
      </c>
      <c r="B71" s="58">
        <v>-15.5</v>
      </c>
      <c r="C71" s="58">
        <v>-14.1</v>
      </c>
      <c r="D71" s="58">
        <v>-13.4</v>
      </c>
      <c r="E71" s="58">
        <v>-12.7</v>
      </c>
      <c r="F71" s="58">
        <v>-12.5</v>
      </c>
      <c r="G71" s="58">
        <v>-11.9</v>
      </c>
      <c r="H71" s="58">
        <v>-11.7</v>
      </c>
      <c r="I71" s="58">
        <v>-11.2</v>
      </c>
      <c r="J71" s="58">
        <v>-10.8</v>
      </c>
      <c r="K71" s="58">
        <v>-10.7</v>
      </c>
      <c r="L71" s="58">
        <v>-10.6</v>
      </c>
      <c r="M71" s="58">
        <v>-10.3</v>
      </c>
    </row>
    <row r="72" spans="1:13" x14ac:dyDescent="0.2">
      <c r="A72" t="s">
        <v>149</v>
      </c>
      <c r="B72" s="58">
        <v>-17.3</v>
      </c>
      <c r="C72" s="58">
        <v>-16.100000000000001</v>
      </c>
      <c r="D72" s="58">
        <v>-15.3</v>
      </c>
      <c r="E72" s="58">
        <v>-14.7</v>
      </c>
      <c r="F72" s="58">
        <v>-14.3</v>
      </c>
      <c r="G72" s="58">
        <v>-13.7</v>
      </c>
      <c r="H72" s="58">
        <v>-13.3</v>
      </c>
      <c r="I72" s="58">
        <v>-13.1</v>
      </c>
      <c r="J72" s="58">
        <v>-12.8</v>
      </c>
      <c r="K72" s="58">
        <v>-12.5</v>
      </c>
      <c r="L72" s="58">
        <v>-12.3</v>
      </c>
      <c r="M72" s="58">
        <v>-12.2</v>
      </c>
    </row>
    <row r="73" spans="1:13" x14ac:dyDescent="0.2">
      <c r="A73" t="s">
        <v>150</v>
      </c>
      <c r="B73" s="58">
        <v>-10.3</v>
      </c>
      <c r="C73" s="58">
        <v>-9.6999999999999993</v>
      </c>
      <c r="D73" s="58">
        <v>-9</v>
      </c>
      <c r="E73" s="58">
        <v>-8.6</v>
      </c>
      <c r="F73" s="58">
        <v>-8.3000000000000007</v>
      </c>
      <c r="G73" s="58">
        <v>-8.1999999999999993</v>
      </c>
      <c r="H73" s="58">
        <v>-8.1</v>
      </c>
      <c r="I73" s="58">
        <v>-7.9</v>
      </c>
      <c r="J73" s="58">
        <v>-7.8</v>
      </c>
      <c r="K73" s="58">
        <v>-7.6</v>
      </c>
      <c r="L73" s="58">
        <v>-7.5</v>
      </c>
      <c r="M73" s="58">
        <v>-7.2</v>
      </c>
    </row>
    <row r="74" spans="1:13" x14ac:dyDescent="0.2">
      <c r="A74" t="s">
        <v>151</v>
      </c>
      <c r="B74" s="58">
        <v>-24.3</v>
      </c>
      <c r="C74" s="58">
        <v>-23.5</v>
      </c>
      <c r="D74" s="58">
        <v>-22.5</v>
      </c>
      <c r="E74" s="58">
        <v>-22</v>
      </c>
      <c r="F74" s="58">
        <v>-21.1</v>
      </c>
      <c r="G74" s="58">
        <v>-20.2</v>
      </c>
      <c r="H74" s="58">
        <v>-19.7</v>
      </c>
      <c r="I74" s="58">
        <v>-19.399999999999999</v>
      </c>
      <c r="J74" s="58">
        <v>-18.8</v>
      </c>
      <c r="K74" s="58">
        <v>-18.7</v>
      </c>
      <c r="L74" s="58">
        <v>-18.5</v>
      </c>
      <c r="M74" s="58">
        <v>-18.100000000000001</v>
      </c>
    </row>
    <row r="75" spans="1:13" x14ac:dyDescent="0.2">
      <c r="A75" t="s">
        <v>152</v>
      </c>
      <c r="B75" s="58">
        <v>-26</v>
      </c>
      <c r="C75" s="58">
        <v>-24.6</v>
      </c>
      <c r="D75" s="58">
        <v>-24.1</v>
      </c>
      <c r="E75" s="58">
        <v>-23.6</v>
      </c>
      <c r="F75" s="58">
        <v>-23</v>
      </c>
      <c r="G75" s="58">
        <v>-22.3</v>
      </c>
      <c r="H75" s="58">
        <v>-22</v>
      </c>
      <c r="I75" s="58">
        <v>-21.7</v>
      </c>
      <c r="J75" s="58">
        <v>-21.6</v>
      </c>
      <c r="K75" s="58">
        <v>-21.3</v>
      </c>
      <c r="L75" s="58">
        <v>-21</v>
      </c>
      <c r="M75" s="58">
        <v>-20.7</v>
      </c>
    </row>
    <row r="76" spans="1:13" x14ac:dyDescent="0.2">
      <c r="A76" t="s">
        <v>153</v>
      </c>
      <c r="B76" s="58">
        <v>-25.8</v>
      </c>
      <c r="C76" s="58">
        <v>-24.8</v>
      </c>
      <c r="D76" s="58">
        <v>-23.8</v>
      </c>
      <c r="E76" s="58">
        <v>-23.2</v>
      </c>
      <c r="F76" s="58">
        <v>-22.1</v>
      </c>
      <c r="G76" s="58">
        <v>-21.6</v>
      </c>
      <c r="H76" s="58">
        <v>-21.2</v>
      </c>
      <c r="I76" s="58">
        <v>-20.7</v>
      </c>
      <c r="J76" s="58">
        <v>-20.5</v>
      </c>
      <c r="K76" s="58">
        <v>-20</v>
      </c>
      <c r="L76" s="58">
        <v>-19.600000000000001</v>
      </c>
      <c r="M76" s="58">
        <v>-19.3</v>
      </c>
    </row>
    <row r="77" spans="1:13" x14ac:dyDescent="0.2">
      <c r="A77" t="s">
        <v>154</v>
      </c>
      <c r="B77" s="58">
        <v>-17.2</v>
      </c>
      <c r="C77" s="58">
        <v>-16.3</v>
      </c>
      <c r="D77" s="58">
        <v>-15.4</v>
      </c>
      <c r="E77" s="58">
        <v>-15</v>
      </c>
      <c r="F77" s="58">
        <v>-14.6</v>
      </c>
      <c r="G77" s="58">
        <v>-14.1</v>
      </c>
      <c r="H77" s="58">
        <v>-13.4</v>
      </c>
      <c r="I77" s="58">
        <v>-13</v>
      </c>
      <c r="J77" s="58">
        <v>-12.9</v>
      </c>
      <c r="K77" s="58">
        <v>-12.7</v>
      </c>
      <c r="L77" s="58">
        <v>-12.3</v>
      </c>
      <c r="M77" s="58">
        <v>-12.3</v>
      </c>
    </row>
    <row r="78" spans="1:13" x14ac:dyDescent="0.2">
      <c r="A78" t="s">
        <v>155</v>
      </c>
      <c r="B78" s="58">
        <v>-8.1</v>
      </c>
      <c r="C78" s="58">
        <v>-7.8</v>
      </c>
      <c r="D78" s="58">
        <v>-7.1</v>
      </c>
      <c r="E78" s="58">
        <v>-6.7</v>
      </c>
      <c r="F78" s="58">
        <v>-6.4</v>
      </c>
      <c r="G78" s="58">
        <v>-6.4</v>
      </c>
      <c r="H78" s="58">
        <v>-6.3</v>
      </c>
      <c r="I78" s="58">
        <v>-6.1</v>
      </c>
      <c r="J78" s="58">
        <v>-6</v>
      </c>
      <c r="K78" s="58">
        <v>-5.9</v>
      </c>
      <c r="L78" s="58">
        <v>-5.7</v>
      </c>
      <c r="M78" s="58">
        <v>-5.6</v>
      </c>
    </row>
    <row r="79" spans="1:13" x14ac:dyDescent="0.2">
      <c r="A79" t="s">
        <v>156</v>
      </c>
      <c r="B79" s="58">
        <v>-30.9</v>
      </c>
      <c r="C79" s="58">
        <v>-29.7</v>
      </c>
      <c r="D79" s="58">
        <v>-28.3</v>
      </c>
      <c r="E79" s="58">
        <v>-27.6</v>
      </c>
      <c r="F79" s="58">
        <v>-26.1</v>
      </c>
      <c r="G79" s="58">
        <v>-25</v>
      </c>
      <c r="H79" s="58">
        <v>-24.6</v>
      </c>
      <c r="I79" s="58">
        <v>-24.1</v>
      </c>
      <c r="J79" s="58">
        <v>-23.9</v>
      </c>
      <c r="K79" s="58">
        <v>-23.2</v>
      </c>
      <c r="L79" s="58">
        <v>-22.8</v>
      </c>
      <c r="M79" s="58">
        <v>-22.5</v>
      </c>
    </row>
    <row r="80" spans="1:13" x14ac:dyDescent="0.2">
      <c r="A80" t="s">
        <v>157</v>
      </c>
      <c r="B80" s="58">
        <v>-8.1999999999999993</v>
      </c>
      <c r="C80" s="58">
        <v>-7.8</v>
      </c>
      <c r="D80" s="58">
        <v>-7.4</v>
      </c>
      <c r="E80" s="58">
        <v>-7</v>
      </c>
      <c r="F80" s="58">
        <v>-6.7</v>
      </c>
      <c r="G80" s="58">
        <v>-6.7</v>
      </c>
      <c r="H80" s="58">
        <v>-6.5</v>
      </c>
      <c r="I80" s="58">
        <v>-6.3</v>
      </c>
      <c r="J80" s="58">
        <v>-6.1</v>
      </c>
      <c r="K80" s="58">
        <v>-5.9</v>
      </c>
      <c r="L80" s="58">
        <v>-5.7</v>
      </c>
      <c r="M80" s="58">
        <v>-5.5</v>
      </c>
    </row>
    <row r="81" spans="1:13" x14ac:dyDescent="0.2">
      <c r="A81" t="s">
        <v>444</v>
      </c>
      <c r="B81" s="58">
        <v>-10.5</v>
      </c>
      <c r="C81" s="58">
        <v>-10.1</v>
      </c>
      <c r="D81" s="58">
        <v>-9.6999999999999993</v>
      </c>
      <c r="E81" s="58">
        <v>-9.3000000000000007</v>
      </c>
      <c r="F81" s="58">
        <v>-8.8000000000000007</v>
      </c>
      <c r="G81" s="58">
        <v>-8.5</v>
      </c>
      <c r="H81" s="58">
        <v>-8.3000000000000007</v>
      </c>
      <c r="I81" s="58">
        <v>-7.9</v>
      </c>
      <c r="J81" s="58">
        <v>-7.6</v>
      </c>
      <c r="K81" s="58">
        <v>-7.5</v>
      </c>
      <c r="L81" s="58">
        <v>-7.5</v>
      </c>
      <c r="M81" s="58">
        <v>-7.3</v>
      </c>
    </row>
    <row r="82" spans="1:13" x14ac:dyDescent="0.2">
      <c r="A82" t="s">
        <v>158</v>
      </c>
      <c r="B82" s="58">
        <v>-13.5</v>
      </c>
      <c r="C82" s="58">
        <v>-12.5</v>
      </c>
      <c r="D82" s="58">
        <v>-12</v>
      </c>
      <c r="E82" s="58">
        <v>-11.5</v>
      </c>
      <c r="F82" s="58">
        <v>-11.2</v>
      </c>
      <c r="G82" s="58">
        <v>-10.8</v>
      </c>
      <c r="H82" s="58">
        <v>-10.4</v>
      </c>
      <c r="I82" s="58">
        <v>-10.1</v>
      </c>
      <c r="J82" s="58">
        <v>-9.8000000000000007</v>
      </c>
      <c r="K82" s="58">
        <v>-9.6999999999999993</v>
      </c>
      <c r="L82" s="58">
        <v>-9.5</v>
      </c>
      <c r="M82" s="58">
        <v>-9.3000000000000007</v>
      </c>
    </row>
    <row r="83" spans="1:13" x14ac:dyDescent="0.2">
      <c r="A83" t="s">
        <v>159</v>
      </c>
      <c r="B83" s="58">
        <v>-12.5</v>
      </c>
      <c r="C83" s="58">
        <v>-11.9</v>
      </c>
      <c r="D83" s="58">
        <v>-11</v>
      </c>
      <c r="E83" s="58">
        <v>-10.4</v>
      </c>
      <c r="F83" s="58">
        <v>-10</v>
      </c>
      <c r="G83" s="58">
        <v>-9.6999999999999993</v>
      </c>
      <c r="H83" s="58">
        <v>-9.3000000000000007</v>
      </c>
      <c r="I83" s="58">
        <v>-9</v>
      </c>
      <c r="J83" s="58">
        <v>-8.6999999999999993</v>
      </c>
      <c r="K83" s="58">
        <v>-8.5</v>
      </c>
      <c r="L83" s="58">
        <v>-8.3000000000000007</v>
      </c>
      <c r="M83" s="58">
        <v>-8.1</v>
      </c>
    </row>
    <row r="84" spans="1:13" x14ac:dyDescent="0.2">
      <c r="A84" t="s">
        <v>160</v>
      </c>
      <c r="B84" s="58">
        <v>-18.600000000000001</v>
      </c>
      <c r="C84" s="58">
        <v>-17.3</v>
      </c>
      <c r="D84" s="58">
        <v>-16.3</v>
      </c>
      <c r="E84" s="58">
        <v>-16</v>
      </c>
      <c r="F84" s="58">
        <v>-15.5</v>
      </c>
      <c r="G84" s="58">
        <v>-14.9</v>
      </c>
      <c r="H84" s="58">
        <v>-14.3</v>
      </c>
      <c r="I84" s="58">
        <v>-14</v>
      </c>
      <c r="J84" s="58">
        <v>-13.8</v>
      </c>
      <c r="K84" s="58">
        <v>-13.7</v>
      </c>
      <c r="L84" s="58">
        <v>-13.7</v>
      </c>
      <c r="M84" s="58">
        <v>-13.4</v>
      </c>
    </row>
    <row r="85" spans="1:13" x14ac:dyDescent="0.2">
      <c r="A85" t="s">
        <v>161</v>
      </c>
      <c r="B85" s="58">
        <v>-14.1</v>
      </c>
      <c r="C85" s="58">
        <v>-13.1</v>
      </c>
      <c r="D85" s="58">
        <v>-12.4</v>
      </c>
      <c r="E85" s="58">
        <v>-11.9</v>
      </c>
      <c r="F85" s="58">
        <v>-11.4</v>
      </c>
      <c r="G85" s="58">
        <v>-11</v>
      </c>
      <c r="H85" s="58">
        <v>-10.8</v>
      </c>
      <c r="I85" s="58">
        <v>-10.3</v>
      </c>
      <c r="J85" s="58">
        <v>-10.1</v>
      </c>
      <c r="K85" s="58">
        <v>-10</v>
      </c>
      <c r="L85" s="58">
        <v>-9.6999999999999993</v>
      </c>
      <c r="M85" s="58">
        <v>-9.4</v>
      </c>
    </row>
    <row r="86" spans="1:13" x14ac:dyDescent="0.2">
      <c r="A86" t="s">
        <v>162</v>
      </c>
      <c r="B86" s="58">
        <v>-13.5</v>
      </c>
      <c r="C86" s="58">
        <v>-13.3</v>
      </c>
      <c r="D86" s="58">
        <v>-12.2</v>
      </c>
      <c r="E86" s="58">
        <v>-11.8</v>
      </c>
      <c r="F86" s="58">
        <v>-11.4</v>
      </c>
      <c r="G86" s="58">
        <v>-11</v>
      </c>
      <c r="H86" s="58">
        <v>-10.7</v>
      </c>
      <c r="I86" s="58">
        <v>-10.5</v>
      </c>
      <c r="J86" s="58">
        <v>-10.4</v>
      </c>
      <c r="K86" s="58">
        <v>-10.3</v>
      </c>
      <c r="L86" s="58">
        <v>-9.9</v>
      </c>
      <c r="M86" s="58">
        <v>-9.6</v>
      </c>
    </row>
    <row r="87" spans="1:13" x14ac:dyDescent="0.2">
      <c r="A87" t="s">
        <v>163</v>
      </c>
      <c r="B87" s="58">
        <v>-16.399999999999999</v>
      </c>
      <c r="C87" s="58">
        <v>-15.7</v>
      </c>
      <c r="D87" s="58">
        <v>-15.3</v>
      </c>
      <c r="E87" s="58">
        <v>-14.8</v>
      </c>
      <c r="F87" s="58">
        <v>-14.2</v>
      </c>
      <c r="G87" s="58">
        <v>-13.8</v>
      </c>
      <c r="H87" s="58">
        <v>-13.4</v>
      </c>
      <c r="I87" s="58">
        <v>-13.3</v>
      </c>
      <c r="J87" s="58">
        <v>-13</v>
      </c>
      <c r="K87" s="58">
        <v>-12.7</v>
      </c>
      <c r="L87" s="58">
        <v>-12.4</v>
      </c>
      <c r="M87" s="58">
        <v>-12.4</v>
      </c>
    </row>
    <row r="88" spans="1:13" x14ac:dyDescent="0.2">
      <c r="A88" t="s">
        <v>164</v>
      </c>
      <c r="B88" s="58">
        <v>-14.4</v>
      </c>
      <c r="C88" s="58">
        <v>-13.3</v>
      </c>
      <c r="D88" s="58">
        <v>-12.2</v>
      </c>
      <c r="E88" s="58">
        <v>-11.8</v>
      </c>
      <c r="F88" s="58">
        <v>-11.5</v>
      </c>
      <c r="G88" s="58">
        <v>-11.2</v>
      </c>
      <c r="H88" s="58">
        <v>-10.7</v>
      </c>
      <c r="I88" s="58">
        <v>-10.4</v>
      </c>
      <c r="J88" s="58">
        <v>-10.3</v>
      </c>
      <c r="K88" s="58">
        <v>-10.1</v>
      </c>
      <c r="L88" s="58">
        <v>-9.9</v>
      </c>
      <c r="M88" s="58">
        <v>-9.6</v>
      </c>
    </row>
    <row r="89" spans="1:13" x14ac:dyDescent="0.2">
      <c r="A89" t="s">
        <v>165</v>
      </c>
      <c r="B89" s="58">
        <v>-12.8</v>
      </c>
      <c r="C89" s="58">
        <v>-12</v>
      </c>
      <c r="D89" s="58">
        <v>-11.4</v>
      </c>
      <c r="E89" s="58">
        <v>-10.8</v>
      </c>
      <c r="F89" s="58">
        <v>-10.5</v>
      </c>
      <c r="G89" s="58">
        <v>-10.3</v>
      </c>
      <c r="H89" s="58">
        <v>-9.9</v>
      </c>
      <c r="I89" s="58">
        <v>-9.6999999999999993</v>
      </c>
      <c r="J89" s="58">
        <v>-9.4</v>
      </c>
      <c r="K89" s="58">
        <v>-9.3000000000000007</v>
      </c>
      <c r="L89" s="58">
        <v>-9</v>
      </c>
      <c r="M89" s="58">
        <v>-8.8000000000000007</v>
      </c>
    </row>
    <row r="90" spans="1:13" x14ac:dyDescent="0.2">
      <c r="A90" t="s">
        <v>166</v>
      </c>
      <c r="B90" s="58">
        <v>-18.100000000000001</v>
      </c>
      <c r="C90" s="58">
        <v>-17</v>
      </c>
      <c r="D90" s="58">
        <v>-16</v>
      </c>
      <c r="E90" s="58">
        <v>-15.6</v>
      </c>
      <c r="F90" s="58">
        <v>-15</v>
      </c>
      <c r="G90" s="58">
        <v>-15</v>
      </c>
      <c r="H90" s="58">
        <v>-14.8</v>
      </c>
      <c r="I90" s="58">
        <v>-14.5</v>
      </c>
      <c r="J90" s="58">
        <v>-14.1</v>
      </c>
      <c r="K90" s="58">
        <v>-13.8</v>
      </c>
      <c r="L90" s="58">
        <v>-13.6</v>
      </c>
      <c r="M90" s="58">
        <v>-13.1</v>
      </c>
    </row>
    <row r="91" spans="1:13" x14ac:dyDescent="0.2">
      <c r="A91" t="s">
        <v>167</v>
      </c>
      <c r="B91" s="58">
        <v>-18.899999999999999</v>
      </c>
      <c r="C91" s="58">
        <v>-17.7</v>
      </c>
      <c r="D91" s="58">
        <v>-17</v>
      </c>
      <c r="E91" s="58">
        <v>-16.600000000000001</v>
      </c>
      <c r="F91" s="58">
        <v>-16</v>
      </c>
      <c r="G91" s="58">
        <v>-15.8</v>
      </c>
      <c r="H91" s="58">
        <v>-15.2</v>
      </c>
      <c r="I91" s="58">
        <v>-15.1</v>
      </c>
      <c r="J91" s="58">
        <v>-14.9</v>
      </c>
      <c r="K91" s="58">
        <v>-14.4</v>
      </c>
      <c r="L91" s="58">
        <v>-14.3</v>
      </c>
      <c r="M91" s="58">
        <v>-14</v>
      </c>
    </row>
    <row r="92" spans="1:13" x14ac:dyDescent="0.2">
      <c r="A92" t="s">
        <v>168</v>
      </c>
      <c r="B92" s="58">
        <v>-10.8</v>
      </c>
      <c r="C92" s="58">
        <v>-9.8000000000000007</v>
      </c>
      <c r="D92" s="58">
        <v>-9</v>
      </c>
      <c r="E92" s="58">
        <v>-8.4</v>
      </c>
      <c r="F92" s="58">
        <v>-8.3000000000000007</v>
      </c>
      <c r="G92" s="58">
        <v>-8.3000000000000007</v>
      </c>
      <c r="H92" s="58">
        <v>-8.1999999999999993</v>
      </c>
      <c r="I92" s="58">
        <v>-8</v>
      </c>
      <c r="J92" s="58">
        <v>-7.7</v>
      </c>
      <c r="K92" s="58">
        <v>-7.7</v>
      </c>
      <c r="L92" s="58">
        <v>-7.6</v>
      </c>
      <c r="M92" s="58">
        <v>-7.4</v>
      </c>
    </row>
    <row r="93" spans="1:13" x14ac:dyDescent="0.2">
      <c r="A93" t="s">
        <v>169</v>
      </c>
      <c r="B93" s="58">
        <v>-8.1999999999999993</v>
      </c>
      <c r="C93" s="58">
        <v>-7.9</v>
      </c>
      <c r="D93" s="58">
        <v>-7.2</v>
      </c>
      <c r="E93" s="58">
        <v>-6.8</v>
      </c>
      <c r="F93" s="58">
        <v>-6.5</v>
      </c>
      <c r="G93" s="58">
        <v>-6.5</v>
      </c>
      <c r="H93" s="58">
        <v>-6.4</v>
      </c>
      <c r="I93" s="58">
        <v>-6.2</v>
      </c>
      <c r="J93" s="58">
        <v>-6.1</v>
      </c>
      <c r="K93" s="58">
        <v>-6</v>
      </c>
      <c r="L93" s="58">
        <v>-5.9</v>
      </c>
      <c r="M93" s="58">
        <v>-5.8</v>
      </c>
    </row>
    <row r="94" spans="1:13" x14ac:dyDescent="0.2">
      <c r="A94" t="s">
        <v>170</v>
      </c>
      <c r="B94" s="58">
        <v>-13.9</v>
      </c>
      <c r="C94" s="58">
        <v>-12.6</v>
      </c>
      <c r="D94" s="58">
        <v>-11.8</v>
      </c>
      <c r="E94" s="58">
        <v>-11.2</v>
      </c>
      <c r="F94" s="58">
        <v>-10.7</v>
      </c>
      <c r="G94" s="58">
        <v>-10.7</v>
      </c>
      <c r="H94" s="58">
        <v>-10.199999999999999</v>
      </c>
      <c r="I94" s="58">
        <v>-9.9</v>
      </c>
      <c r="J94" s="58">
        <v>-9.9</v>
      </c>
      <c r="K94" s="58">
        <v>-9.5</v>
      </c>
      <c r="L94" s="58">
        <v>-9.3000000000000007</v>
      </c>
      <c r="M94" s="58">
        <v>-9</v>
      </c>
    </row>
    <row r="95" spans="1:13" x14ac:dyDescent="0.2">
      <c r="A95" t="s">
        <v>171</v>
      </c>
      <c r="B95" s="58">
        <v>-10.1</v>
      </c>
      <c r="C95" s="58">
        <v>-9.3000000000000007</v>
      </c>
      <c r="D95" s="58">
        <v>-8.6</v>
      </c>
      <c r="E95" s="58">
        <v>-8.1</v>
      </c>
      <c r="F95" s="58">
        <v>-7.9</v>
      </c>
      <c r="G95" s="58">
        <v>-7.8</v>
      </c>
      <c r="H95" s="58">
        <v>-7.7</v>
      </c>
      <c r="I95" s="58">
        <v>-7.6</v>
      </c>
      <c r="J95" s="58">
        <v>-7.5</v>
      </c>
      <c r="K95" s="58">
        <v>-7.4</v>
      </c>
      <c r="L95" s="58">
        <v>-7.2</v>
      </c>
      <c r="M95" s="58">
        <v>-7.1</v>
      </c>
    </row>
    <row r="96" spans="1:13" x14ac:dyDescent="0.2">
      <c r="A96" t="s">
        <v>172</v>
      </c>
      <c r="B96" s="58">
        <v>-10.1</v>
      </c>
      <c r="C96" s="58">
        <v>-9.3000000000000007</v>
      </c>
      <c r="D96" s="58">
        <v>-8.6</v>
      </c>
      <c r="E96" s="58">
        <v>-8</v>
      </c>
      <c r="F96" s="58">
        <v>-7.8</v>
      </c>
      <c r="G96" s="58">
        <v>-7.7</v>
      </c>
      <c r="H96" s="58">
        <v>-7.6</v>
      </c>
      <c r="I96" s="58">
        <v>-7.5</v>
      </c>
      <c r="J96" s="58">
        <v>-7.4</v>
      </c>
      <c r="K96" s="58">
        <v>-7.4</v>
      </c>
      <c r="L96" s="58">
        <v>-7.2</v>
      </c>
      <c r="M96" s="58">
        <v>-7.1</v>
      </c>
    </row>
    <row r="97" spans="1:13" x14ac:dyDescent="0.2">
      <c r="A97" t="s">
        <v>445</v>
      </c>
      <c r="B97" s="58">
        <v>-14.7</v>
      </c>
      <c r="C97" s="58">
        <v>-13.8</v>
      </c>
      <c r="D97" s="58">
        <v>-13.2</v>
      </c>
      <c r="E97" s="58">
        <v>-12.5</v>
      </c>
      <c r="F97" s="58">
        <v>-12.1</v>
      </c>
      <c r="G97" s="58">
        <v>-11.6</v>
      </c>
      <c r="H97" s="58">
        <v>-11.5</v>
      </c>
      <c r="I97" s="58">
        <v>-11.2</v>
      </c>
      <c r="J97" s="58">
        <v>-11</v>
      </c>
      <c r="K97" s="58">
        <v>-10.7</v>
      </c>
      <c r="L97" s="58">
        <v>-10.5</v>
      </c>
      <c r="M97" s="58">
        <v>-10.199999999999999</v>
      </c>
    </row>
    <row r="98" spans="1:13" x14ac:dyDescent="0.2">
      <c r="A98" t="s">
        <v>173</v>
      </c>
      <c r="B98" s="58">
        <v>-33.5</v>
      </c>
      <c r="C98" s="58">
        <v>-32.5</v>
      </c>
      <c r="D98" s="58">
        <v>-31.5</v>
      </c>
      <c r="E98" s="58">
        <v>-30.4</v>
      </c>
      <c r="F98" s="58">
        <v>-29.4</v>
      </c>
      <c r="G98" s="58">
        <v>-28.7</v>
      </c>
      <c r="H98" s="58">
        <v>-28</v>
      </c>
      <c r="I98" s="58">
        <v>-27.8</v>
      </c>
      <c r="J98" s="58">
        <v>-27.2</v>
      </c>
      <c r="K98" s="58">
        <v>-27</v>
      </c>
      <c r="L98" s="58">
        <v>-26.8</v>
      </c>
      <c r="M98" s="58">
        <v>-26.3</v>
      </c>
    </row>
    <row r="99" spans="1:13" x14ac:dyDescent="0.2">
      <c r="A99" t="s">
        <v>174</v>
      </c>
      <c r="B99" s="58">
        <v>-26.6</v>
      </c>
      <c r="C99" s="58">
        <v>-25.3</v>
      </c>
      <c r="D99" s="58">
        <v>-24.5</v>
      </c>
      <c r="E99" s="58">
        <v>-23.9</v>
      </c>
      <c r="F99" s="58">
        <v>-23.1</v>
      </c>
      <c r="G99" s="58">
        <v>-22.3</v>
      </c>
      <c r="H99" s="58">
        <v>-21.6</v>
      </c>
      <c r="I99" s="58">
        <v>-20.9</v>
      </c>
      <c r="J99" s="58">
        <v>-20.399999999999999</v>
      </c>
      <c r="K99" s="58">
        <v>-20.399999999999999</v>
      </c>
      <c r="L99" s="58">
        <v>-20.399999999999999</v>
      </c>
      <c r="M99" s="58">
        <v>-20.100000000000001</v>
      </c>
    </row>
    <row r="100" spans="1:13" x14ac:dyDescent="0.2">
      <c r="A100" t="s">
        <v>175</v>
      </c>
      <c r="B100" s="58">
        <v>-13.6</v>
      </c>
      <c r="C100" s="58">
        <v>-12.6</v>
      </c>
      <c r="D100" s="58">
        <v>-11.8</v>
      </c>
      <c r="E100" s="58">
        <v>-11.1</v>
      </c>
      <c r="F100" s="58">
        <v>-10.8</v>
      </c>
      <c r="G100" s="58">
        <v>-10.5</v>
      </c>
      <c r="H100" s="58">
        <v>-10.4</v>
      </c>
      <c r="I100" s="58">
        <v>-9.9</v>
      </c>
      <c r="J100" s="58">
        <v>-9.6999999999999993</v>
      </c>
      <c r="K100" s="58">
        <v>-9.4</v>
      </c>
      <c r="L100" s="58">
        <v>-9.3000000000000007</v>
      </c>
      <c r="M100" s="58">
        <v>-9</v>
      </c>
    </row>
    <row r="101" spans="1:13" x14ac:dyDescent="0.2">
      <c r="A101" t="s">
        <v>176</v>
      </c>
      <c r="B101" s="58">
        <v>-26.2</v>
      </c>
      <c r="C101" s="58">
        <v>-25</v>
      </c>
      <c r="D101" s="58">
        <v>-24</v>
      </c>
      <c r="E101" s="58">
        <v>-23.5</v>
      </c>
      <c r="F101" s="58">
        <v>-22.7</v>
      </c>
      <c r="G101" s="58">
        <v>-22.5</v>
      </c>
      <c r="H101" s="58">
        <v>-22.2</v>
      </c>
      <c r="I101" s="58">
        <v>-22</v>
      </c>
      <c r="J101" s="58">
        <v>-21.7</v>
      </c>
      <c r="K101" s="58">
        <v>-21.4</v>
      </c>
      <c r="L101" s="58">
        <v>-21.1</v>
      </c>
      <c r="M101" s="58">
        <v>-20.9</v>
      </c>
    </row>
    <row r="102" spans="1:13" x14ac:dyDescent="0.2">
      <c r="A102" t="s">
        <v>177</v>
      </c>
      <c r="B102" s="58">
        <v>-11</v>
      </c>
      <c r="C102" s="58">
        <v>-10</v>
      </c>
      <c r="D102" s="58">
        <v>-9.3000000000000007</v>
      </c>
      <c r="E102" s="58">
        <v>-8.6</v>
      </c>
      <c r="F102" s="58">
        <v>-8.3000000000000007</v>
      </c>
      <c r="G102" s="58">
        <v>-8</v>
      </c>
      <c r="H102" s="58">
        <v>-8</v>
      </c>
      <c r="I102" s="58">
        <v>-7.8</v>
      </c>
      <c r="J102" s="58">
        <v>-7.6</v>
      </c>
      <c r="K102" s="58">
        <v>-7.4</v>
      </c>
      <c r="L102" s="58">
        <v>-7.3</v>
      </c>
      <c r="M102" s="58">
        <v>-7.2</v>
      </c>
    </row>
    <row r="103" spans="1:13" x14ac:dyDescent="0.2">
      <c r="A103" t="s">
        <v>178</v>
      </c>
      <c r="B103" s="58">
        <v>-32.6</v>
      </c>
      <c r="C103" s="58">
        <v>-31.8</v>
      </c>
      <c r="D103" s="58">
        <v>-31</v>
      </c>
      <c r="E103" s="58">
        <v>-29.9</v>
      </c>
      <c r="F103" s="58">
        <v>-29.2</v>
      </c>
      <c r="G103" s="58">
        <v>-28.3</v>
      </c>
      <c r="H103" s="58">
        <v>-27.7</v>
      </c>
      <c r="I103" s="58">
        <v>-27.3</v>
      </c>
      <c r="J103" s="58">
        <v>-26.7</v>
      </c>
      <c r="K103" s="58">
        <v>-26.4</v>
      </c>
      <c r="L103" s="58">
        <v>-25.7</v>
      </c>
      <c r="M103" s="58">
        <v>-25.4</v>
      </c>
    </row>
    <row r="104" spans="1:13" x14ac:dyDescent="0.2">
      <c r="A104" t="s">
        <v>179</v>
      </c>
      <c r="B104" s="58">
        <v>-13.2</v>
      </c>
      <c r="C104" s="58">
        <v>-12.2</v>
      </c>
      <c r="D104" s="58">
        <v>-11.3</v>
      </c>
      <c r="E104" s="58">
        <v>-10.9</v>
      </c>
      <c r="F104" s="58">
        <v>-10.5</v>
      </c>
      <c r="G104" s="58">
        <v>-10</v>
      </c>
      <c r="H104" s="58">
        <v>-9.6</v>
      </c>
      <c r="I104" s="58">
        <v>-9.3000000000000007</v>
      </c>
      <c r="J104" s="58">
        <v>-9.1</v>
      </c>
      <c r="K104" s="58">
        <v>-8.9</v>
      </c>
      <c r="L104" s="58">
        <v>-8.6</v>
      </c>
      <c r="M104" s="58">
        <v>-8.5</v>
      </c>
    </row>
    <row r="105" spans="1:13" x14ac:dyDescent="0.2">
      <c r="A105" t="s">
        <v>180</v>
      </c>
      <c r="B105" s="58">
        <v>-9.1999999999999993</v>
      </c>
      <c r="C105" s="58">
        <v>-8.6</v>
      </c>
      <c r="D105" s="58">
        <v>-7.8</v>
      </c>
      <c r="E105" s="58">
        <v>-7.5</v>
      </c>
      <c r="F105" s="58">
        <v>-7.3</v>
      </c>
      <c r="G105" s="58">
        <v>-7.2</v>
      </c>
      <c r="H105" s="58">
        <v>-6.9</v>
      </c>
      <c r="I105" s="58">
        <v>-6.8</v>
      </c>
      <c r="J105" s="58">
        <v>-6.5</v>
      </c>
      <c r="K105" s="58">
        <v>-6.3</v>
      </c>
      <c r="L105" s="58">
        <v>-6.2</v>
      </c>
      <c r="M105" s="58">
        <v>-6.1</v>
      </c>
    </row>
    <row r="106" spans="1:13" x14ac:dyDescent="0.2">
      <c r="A106" t="s">
        <v>181</v>
      </c>
      <c r="B106" s="58">
        <v>-16.100000000000001</v>
      </c>
      <c r="C106" s="58">
        <v>-15.3</v>
      </c>
      <c r="D106" s="58">
        <v>-14.1</v>
      </c>
      <c r="E106" s="58">
        <v>-13.9</v>
      </c>
      <c r="F106" s="58">
        <v>-13.7</v>
      </c>
      <c r="G106" s="58">
        <v>-13.2</v>
      </c>
      <c r="H106" s="58">
        <v>-13</v>
      </c>
      <c r="I106" s="58">
        <v>-12.3</v>
      </c>
      <c r="J106" s="58">
        <v>-12.3</v>
      </c>
      <c r="K106" s="58">
        <v>-12.3</v>
      </c>
      <c r="L106" s="58">
        <v>-12.1</v>
      </c>
      <c r="M106" s="58">
        <v>-11.6</v>
      </c>
    </row>
    <row r="107" spans="1:13" x14ac:dyDescent="0.2">
      <c r="A107" t="s">
        <v>182</v>
      </c>
      <c r="B107" s="58">
        <v>-8.3000000000000007</v>
      </c>
      <c r="C107" s="58">
        <v>-7.6</v>
      </c>
      <c r="D107" s="58">
        <v>-7</v>
      </c>
      <c r="E107" s="58">
        <v>-6.5</v>
      </c>
      <c r="F107" s="58">
        <v>-6.4</v>
      </c>
      <c r="G107" s="58">
        <v>-6.4</v>
      </c>
      <c r="H107" s="58">
        <v>-6.2</v>
      </c>
      <c r="I107" s="58">
        <v>-5.9</v>
      </c>
      <c r="J107" s="58">
        <v>-5.7</v>
      </c>
      <c r="K107" s="58">
        <v>-5.5</v>
      </c>
      <c r="L107" s="58">
        <v>-5.4</v>
      </c>
      <c r="M107" s="58">
        <v>-5.2</v>
      </c>
    </row>
    <row r="108" spans="1:13" x14ac:dyDescent="0.2">
      <c r="A108" t="s">
        <v>183</v>
      </c>
      <c r="B108" s="58">
        <v>-16.5</v>
      </c>
      <c r="C108" s="58">
        <v>-15.3</v>
      </c>
      <c r="D108" s="58">
        <v>-14.9</v>
      </c>
      <c r="E108" s="58">
        <v>-14.6</v>
      </c>
      <c r="F108" s="58">
        <v>-14.2</v>
      </c>
      <c r="G108" s="58">
        <v>-13.6</v>
      </c>
      <c r="H108" s="58">
        <v>-13.6</v>
      </c>
      <c r="I108" s="58">
        <v>-13.3</v>
      </c>
      <c r="J108" s="58">
        <v>-13</v>
      </c>
      <c r="K108" s="58">
        <v>-12.8</v>
      </c>
      <c r="L108" s="58">
        <v>-12.7</v>
      </c>
      <c r="M108" s="58">
        <v>-12.1</v>
      </c>
    </row>
    <row r="109" spans="1:13" x14ac:dyDescent="0.2">
      <c r="A109" t="s">
        <v>184</v>
      </c>
      <c r="B109" s="58">
        <v>-16.100000000000001</v>
      </c>
      <c r="C109" s="58">
        <v>-14.6</v>
      </c>
      <c r="D109" s="58">
        <v>-14</v>
      </c>
      <c r="E109" s="58">
        <v>-13.2</v>
      </c>
      <c r="F109" s="58">
        <v>-12.7</v>
      </c>
      <c r="G109" s="58">
        <v>-12.3</v>
      </c>
      <c r="H109" s="58">
        <v>-11.9</v>
      </c>
      <c r="I109" s="58">
        <v>-11.5</v>
      </c>
      <c r="J109" s="58">
        <v>-11.2</v>
      </c>
      <c r="K109" s="58">
        <v>-11.2</v>
      </c>
      <c r="L109" s="58">
        <v>-10.9</v>
      </c>
      <c r="M109" s="58">
        <v>-10.6</v>
      </c>
    </row>
    <row r="110" spans="1:13" x14ac:dyDescent="0.2">
      <c r="A110" t="s">
        <v>185</v>
      </c>
      <c r="B110" s="58">
        <v>-17.3</v>
      </c>
      <c r="C110" s="58">
        <v>-16.2</v>
      </c>
      <c r="D110" s="58">
        <v>-15.6</v>
      </c>
      <c r="E110" s="58">
        <v>-15.4</v>
      </c>
      <c r="F110" s="58">
        <v>-15</v>
      </c>
      <c r="G110" s="58">
        <v>-14.1</v>
      </c>
      <c r="H110" s="58">
        <v>-14.1</v>
      </c>
      <c r="I110" s="58">
        <v>-14.1</v>
      </c>
      <c r="J110" s="58">
        <v>-13.9</v>
      </c>
      <c r="K110" s="58">
        <v>-13.5</v>
      </c>
      <c r="L110" s="58">
        <v>-13.5</v>
      </c>
      <c r="M110" s="58">
        <v>-12.9</v>
      </c>
    </row>
    <row r="111" spans="1:13" x14ac:dyDescent="0.2">
      <c r="A111" t="s">
        <v>186</v>
      </c>
      <c r="B111" s="58">
        <v>-11.4</v>
      </c>
      <c r="C111" s="58">
        <v>-10.8</v>
      </c>
      <c r="D111" s="58">
        <v>-9.9</v>
      </c>
      <c r="E111" s="58">
        <v>-9.6</v>
      </c>
      <c r="F111" s="58">
        <v>-9.3000000000000007</v>
      </c>
      <c r="G111" s="58">
        <v>-8.9</v>
      </c>
      <c r="H111" s="58">
        <v>-8.8000000000000007</v>
      </c>
      <c r="I111" s="58">
        <v>-8.5</v>
      </c>
      <c r="J111" s="58">
        <v>-8.4</v>
      </c>
      <c r="K111" s="58">
        <v>-8.1999999999999993</v>
      </c>
      <c r="L111" s="58">
        <v>-8.1</v>
      </c>
      <c r="M111" s="58">
        <v>-7.8</v>
      </c>
    </row>
    <row r="112" spans="1:13" x14ac:dyDescent="0.2">
      <c r="A112" t="s">
        <v>187</v>
      </c>
      <c r="B112" s="58">
        <v>-29.4</v>
      </c>
      <c r="C112" s="58">
        <v>-28.6</v>
      </c>
      <c r="D112" s="58">
        <v>-27.8</v>
      </c>
      <c r="E112" s="58">
        <v>-26.8</v>
      </c>
      <c r="F112" s="58">
        <v>-26.3</v>
      </c>
      <c r="G112" s="58">
        <v>-25.7</v>
      </c>
      <c r="H112" s="58">
        <v>-25.1</v>
      </c>
      <c r="I112" s="58">
        <v>-24.5</v>
      </c>
      <c r="J112" s="58">
        <v>-23.9</v>
      </c>
      <c r="K112" s="58">
        <v>-23.6</v>
      </c>
      <c r="L112" s="58">
        <v>-23.3</v>
      </c>
      <c r="M112" s="58">
        <v>-22.8</v>
      </c>
    </row>
    <row r="113" spans="1:13" x14ac:dyDescent="0.2">
      <c r="A113" t="s">
        <v>188</v>
      </c>
      <c r="B113" s="58">
        <v>-15</v>
      </c>
      <c r="C113" s="58">
        <v>-13.8</v>
      </c>
      <c r="D113" s="58">
        <v>-12.7</v>
      </c>
      <c r="E113" s="58">
        <v>-12.3</v>
      </c>
      <c r="F113" s="58">
        <v>-11.8</v>
      </c>
      <c r="G113" s="58">
        <v>-11.5</v>
      </c>
      <c r="H113" s="58">
        <v>-11.1</v>
      </c>
      <c r="I113" s="58">
        <v>-10.8</v>
      </c>
      <c r="J113" s="58">
        <v>-10.7</v>
      </c>
      <c r="K113" s="58">
        <v>-10.4</v>
      </c>
      <c r="L113" s="58">
        <v>-10.199999999999999</v>
      </c>
      <c r="M113" s="58">
        <v>-9.9</v>
      </c>
    </row>
    <row r="114" spans="1:13" x14ac:dyDescent="0.2">
      <c r="A114" t="s">
        <v>189</v>
      </c>
      <c r="B114" s="58">
        <v>-10.1</v>
      </c>
      <c r="C114" s="58">
        <v>-9.4</v>
      </c>
      <c r="D114" s="58">
        <v>-8.6</v>
      </c>
      <c r="E114" s="58">
        <v>-8.1</v>
      </c>
      <c r="F114" s="58">
        <v>-7.9</v>
      </c>
      <c r="G114" s="58">
        <v>-7.8</v>
      </c>
      <c r="H114" s="58">
        <v>-7.7</v>
      </c>
      <c r="I114" s="58">
        <v>-7.5</v>
      </c>
      <c r="J114" s="58">
        <v>-7.4</v>
      </c>
      <c r="K114" s="58">
        <v>-7.2</v>
      </c>
      <c r="L114" s="58">
        <v>-7.2</v>
      </c>
      <c r="M114" s="58">
        <v>-7</v>
      </c>
    </row>
    <row r="115" spans="1:13" x14ac:dyDescent="0.2">
      <c r="A115" t="s">
        <v>190</v>
      </c>
      <c r="B115" s="58">
        <v>-15.9</v>
      </c>
      <c r="C115" s="58">
        <v>-14.7</v>
      </c>
      <c r="D115" s="58">
        <v>-14</v>
      </c>
      <c r="E115" s="58">
        <v>-13.7</v>
      </c>
      <c r="F115" s="58">
        <v>-13.3</v>
      </c>
      <c r="G115" s="58">
        <v>-12.7</v>
      </c>
      <c r="H115" s="58">
        <v>-12.7</v>
      </c>
      <c r="I115" s="58">
        <v>-12.3</v>
      </c>
      <c r="J115" s="58">
        <v>-12.1</v>
      </c>
      <c r="K115" s="58">
        <v>-11.7</v>
      </c>
      <c r="L115" s="58">
        <v>-11.5</v>
      </c>
      <c r="M115" s="58">
        <v>-11.2</v>
      </c>
    </row>
    <row r="116" spans="1:13" x14ac:dyDescent="0.2">
      <c r="A116" t="s">
        <v>191</v>
      </c>
      <c r="B116" s="58">
        <v>-16.899999999999999</v>
      </c>
      <c r="C116" s="58">
        <v>-15.7</v>
      </c>
      <c r="D116" s="58">
        <v>-14.8</v>
      </c>
      <c r="E116" s="58">
        <v>-14.5</v>
      </c>
      <c r="F116" s="58">
        <v>-14</v>
      </c>
      <c r="G116" s="58">
        <v>-13.6</v>
      </c>
      <c r="H116" s="58">
        <v>-13.5</v>
      </c>
      <c r="I116" s="58">
        <v>-13.3</v>
      </c>
      <c r="J116" s="58">
        <v>-12.8</v>
      </c>
      <c r="K116" s="58">
        <v>-12.6</v>
      </c>
      <c r="L116" s="58">
        <v>-12.3</v>
      </c>
      <c r="M116" s="58">
        <v>-12.2</v>
      </c>
    </row>
    <row r="117" spans="1:13" x14ac:dyDescent="0.2">
      <c r="A117" t="s">
        <v>192</v>
      </c>
      <c r="B117" s="58">
        <v>-21.5</v>
      </c>
      <c r="C117" s="58">
        <v>-20.5</v>
      </c>
      <c r="D117" s="58">
        <v>-19.8</v>
      </c>
      <c r="E117" s="58">
        <v>-19.2</v>
      </c>
      <c r="F117" s="58">
        <v>-18.600000000000001</v>
      </c>
      <c r="G117" s="58">
        <v>-18.399999999999999</v>
      </c>
      <c r="H117" s="58">
        <v>-17.899999999999999</v>
      </c>
      <c r="I117" s="58">
        <v>-17.2</v>
      </c>
      <c r="J117" s="58">
        <v>-16.899999999999999</v>
      </c>
      <c r="K117" s="58">
        <v>-16.7</v>
      </c>
      <c r="L117" s="58">
        <v>-16.600000000000001</v>
      </c>
      <c r="M117" s="58">
        <v>-16.399999999999999</v>
      </c>
    </row>
    <row r="118" spans="1:13" x14ac:dyDescent="0.2">
      <c r="A118" t="s">
        <v>193</v>
      </c>
      <c r="B118" s="58">
        <v>-9.8000000000000007</v>
      </c>
      <c r="C118" s="58">
        <v>-8.9</v>
      </c>
      <c r="D118" s="58">
        <v>-8.1999999999999993</v>
      </c>
      <c r="E118" s="58">
        <v>-7.7</v>
      </c>
      <c r="F118" s="58">
        <v>-7.5</v>
      </c>
      <c r="G118" s="58">
        <v>-7.4</v>
      </c>
      <c r="H118" s="58">
        <v>-7.3</v>
      </c>
      <c r="I118" s="58">
        <v>-7.2</v>
      </c>
      <c r="J118" s="58">
        <v>-6.9</v>
      </c>
      <c r="K118" s="58">
        <v>-6.8</v>
      </c>
      <c r="L118" s="58">
        <v>-6.7</v>
      </c>
      <c r="M118" s="58">
        <v>-6.6</v>
      </c>
    </row>
    <row r="119" spans="1:13" x14ac:dyDescent="0.2">
      <c r="A119" t="s">
        <v>194</v>
      </c>
      <c r="B119" s="58">
        <v>-16</v>
      </c>
      <c r="C119" s="58">
        <v>-15.5</v>
      </c>
      <c r="D119" s="58">
        <v>-14.4</v>
      </c>
      <c r="E119" s="58">
        <v>-14</v>
      </c>
      <c r="F119" s="58">
        <v>-13.6</v>
      </c>
      <c r="G119" s="58">
        <v>-13.3</v>
      </c>
      <c r="H119" s="58">
        <v>-13.3</v>
      </c>
      <c r="I119" s="58">
        <v>-12.6</v>
      </c>
      <c r="J119" s="58">
        <v>-12.6</v>
      </c>
      <c r="K119" s="58">
        <v>-12.4</v>
      </c>
      <c r="L119" s="58">
        <v>-12</v>
      </c>
      <c r="M119" s="58">
        <v>-11.8</v>
      </c>
    </row>
    <row r="120" spans="1:13" x14ac:dyDescent="0.2">
      <c r="A120" t="s">
        <v>195</v>
      </c>
      <c r="B120" s="58">
        <v>-15.8</v>
      </c>
      <c r="C120" s="58">
        <v>-14.5</v>
      </c>
      <c r="D120" s="58">
        <v>-13.6</v>
      </c>
      <c r="E120" s="58">
        <v>-13</v>
      </c>
      <c r="F120" s="58">
        <v>-12.5</v>
      </c>
      <c r="G120" s="58">
        <v>-12.2</v>
      </c>
      <c r="H120" s="58">
        <v>-12</v>
      </c>
      <c r="I120" s="58">
        <v>-11.5</v>
      </c>
      <c r="J120" s="58">
        <v>-11.2</v>
      </c>
      <c r="K120" s="58">
        <v>-10.9</v>
      </c>
      <c r="L120" s="58">
        <v>-10.9</v>
      </c>
      <c r="M120" s="58">
        <v>-10.5</v>
      </c>
    </row>
    <row r="121" spans="1:13" x14ac:dyDescent="0.2">
      <c r="A121" t="s">
        <v>196</v>
      </c>
      <c r="B121" s="58">
        <v>-9.4</v>
      </c>
      <c r="C121" s="58">
        <v>-8.9</v>
      </c>
      <c r="D121" s="58">
        <v>-8.1</v>
      </c>
      <c r="E121" s="58">
        <v>-8</v>
      </c>
      <c r="F121" s="58">
        <v>-7.5</v>
      </c>
      <c r="G121" s="58">
        <v>-7.4</v>
      </c>
      <c r="H121" s="58">
        <v>-7.3</v>
      </c>
      <c r="I121" s="58">
        <v>-7</v>
      </c>
      <c r="J121" s="58">
        <v>-6.9</v>
      </c>
      <c r="K121" s="58">
        <v>-6.8</v>
      </c>
      <c r="L121" s="58">
        <v>-6.6</v>
      </c>
      <c r="M121" s="58">
        <v>-6.4</v>
      </c>
    </row>
    <row r="122" spans="1:13" x14ac:dyDescent="0.2">
      <c r="A122" t="s">
        <v>446</v>
      </c>
      <c r="B122" s="58">
        <v>-9.6999999999999993</v>
      </c>
      <c r="C122" s="58">
        <v>-8.9</v>
      </c>
      <c r="D122" s="58">
        <v>-8.5</v>
      </c>
      <c r="E122" s="58">
        <v>-8.1999999999999993</v>
      </c>
      <c r="F122" s="58">
        <v>-7.9</v>
      </c>
      <c r="G122" s="58">
        <v>-7.7</v>
      </c>
      <c r="H122" s="58">
        <v>-7.5</v>
      </c>
      <c r="I122" s="58">
        <v>-7</v>
      </c>
      <c r="J122" s="58">
        <v>-6.7</v>
      </c>
      <c r="K122" s="58">
        <v>-6.6</v>
      </c>
      <c r="L122" s="58">
        <v>-6.6</v>
      </c>
      <c r="M122" s="58">
        <v>-6.5</v>
      </c>
    </row>
    <row r="123" spans="1:13" x14ac:dyDescent="0.2">
      <c r="A123" t="s">
        <v>197</v>
      </c>
      <c r="B123" s="58">
        <v>-16.7</v>
      </c>
      <c r="C123" s="58">
        <v>-15.5</v>
      </c>
      <c r="D123" s="58">
        <v>-14.8</v>
      </c>
      <c r="E123" s="58">
        <v>-14.1</v>
      </c>
      <c r="F123" s="58">
        <v>-13.6</v>
      </c>
      <c r="G123" s="58">
        <v>-13.2</v>
      </c>
      <c r="H123" s="58">
        <v>-12.9</v>
      </c>
      <c r="I123" s="58">
        <v>-12.4</v>
      </c>
      <c r="J123" s="58">
        <v>-12.2</v>
      </c>
      <c r="K123" s="58">
        <v>-12.1</v>
      </c>
      <c r="L123" s="58">
        <v>-11.6</v>
      </c>
      <c r="M123" s="58">
        <v>-11.6</v>
      </c>
    </row>
    <row r="124" spans="1:13" x14ac:dyDescent="0.2">
      <c r="A124" t="s">
        <v>198</v>
      </c>
      <c r="B124" s="58">
        <v>-10.9</v>
      </c>
      <c r="C124" s="58">
        <v>-10.1</v>
      </c>
      <c r="D124" s="58">
        <v>-9.6999999999999993</v>
      </c>
      <c r="E124" s="58">
        <v>-9.3000000000000007</v>
      </c>
      <c r="F124" s="58">
        <v>-8.8000000000000007</v>
      </c>
      <c r="G124" s="58">
        <v>-8.6</v>
      </c>
      <c r="H124" s="58">
        <v>-8.1999999999999993</v>
      </c>
      <c r="I124" s="58">
        <v>-7.9</v>
      </c>
      <c r="J124" s="58">
        <v>-7.7</v>
      </c>
      <c r="K124" s="58">
        <v>-7.5</v>
      </c>
      <c r="L124" s="58">
        <v>-7.4</v>
      </c>
      <c r="M124" s="58">
        <v>-7.2</v>
      </c>
    </row>
    <row r="125" spans="1:13" x14ac:dyDescent="0.2">
      <c r="A125" t="s">
        <v>199</v>
      </c>
      <c r="B125" s="58">
        <v>-30.4</v>
      </c>
      <c r="C125" s="58">
        <v>-29.2</v>
      </c>
      <c r="D125" s="58">
        <v>-28.4</v>
      </c>
      <c r="E125" s="58">
        <v>-27.7</v>
      </c>
      <c r="F125" s="58">
        <v>-26.9</v>
      </c>
      <c r="G125" s="58">
        <v>-26.1</v>
      </c>
      <c r="H125" s="58">
        <v>-25.5</v>
      </c>
      <c r="I125" s="58">
        <v>-25</v>
      </c>
      <c r="J125" s="58">
        <v>-24.7</v>
      </c>
      <c r="K125" s="58">
        <v>-24.7</v>
      </c>
      <c r="L125" s="58">
        <v>-24.3</v>
      </c>
      <c r="M125" s="58">
        <v>-23.7</v>
      </c>
    </row>
    <row r="126" spans="1:13" x14ac:dyDescent="0.2">
      <c r="A126" t="s">
        <v>200</v>
      </c>
      <c r="B126" s="58">
        <v>-8.5</v>
      </c>
      <c r="C126" s="58">
        <v>-7.9</v>
      </c>
      <c r="D126" s="58">
        <v>-7.1</v>
      </c>
      <c r="E126" s="58">
        <v>-6.9</v>
      </c>
      <c r="F126" s="58">
        <v>-6.6</v>
      </c>
      <c r="G126" s="58">
        <v>-6.5</v>
      </c>
      <c r="H126" s="58">
        <v>-6.4</v>
      </c>
      <c r="I126" s="58">
        <v>-6.2</v>
      </c>
      <c r="J126" s="58">
        <v>-6.1</v>
      </c>
      <c r="K126" s="58">
        <v>-6.1</v>
      </c>
      <c r="L126" s="58">
        <v>-6</v>
      </c>
      <c r="M126" s="58">
        <v>-5.9</v>
      </c>
    </row>
    <row r="127" spans="1:13" x14ac:dyDescent="0.2">
      <c r="A127" t="s">
        <v>201</v>
      </c>
      <c r="B127" s="58">
        <v>-16.8</v>
      </c>
      <c r="C127" s="58">
        <v>-15.6</v>
      </c>
      <c r="D127" s="58">
        <v>-14.9</v>
      </c>
      <c r="E127" s="58">
        <v>-14.1</v>
      </c>
      <c r="F127" s="58">
        <v>-13.7</v>
      </c>
      <c r="G127" s="58">
        <v>-13.4</v>
      </c>
      <c r="H127" s="58">
        <v>-12.9</v>
      </c>
      <c r="I127" s="58">
        <v>-12.7</v>
      </c>
      <c r="J127" s="58">
        <v>-12.3</v>
      </c>
      <c r="K127" s="58">
        <v>-12.2</v>
      </c>
      <c r="L127" s="58">
        <v>-11.9</v>
      </c>
      <c r="M127" s="58">
        <v>-11.9</v>
      </c>
    </row>
    <row r="128" spans="1:13" x14ac:dyDescent="0.2">
      <c r="A128" t="s">
        <v>202</v>
      </c>
      <c r="B128" s="58">
        <v>-10.199999999999999</v>
      </c>
      <c r="C128" s="58">
        <v>-9.6</v>
      </c>
      <c r="D128" s="58">
        <v>-8.8000000000000007</v>
      </c>
      <c r="E128" s="58">
        <v>-8.4</v>
      </c>
      <c r="F128" s="58">
        <v>-8.1999999999999993</v>
      </c>
      <c r="G128" s="58">
        <v>-8.1</v>
      </c>
      <c r="H128" s="58">
        <v>-7.9</v>
      </c>
      <c r="I128" s="58">
        <v>-7.7</v>
      </c>
      <c r="J128" s="58">
        <v>-7.6</v>
      </c>
      <c r="K128" s="58">
        <v>-7.5</v>
      </c>
      <c r="L128" s="58">
        <v>-7.4</v>
      </c>
      <c r="M128" s="58">
        <v>-7.2</v>
      </c>
    </row>
    <row r="129" spans="1:13" x14ac:dyDescent="0.2">
      <c r="A129" t="s">
        <v>203</v>
      </c>
      <c r="B129" s="58">
        <v>-8.3000000000000007</v>
      </c>
      <c r="C129" s="58">
        <v>-7.7</v>
      </c>
      <c r="D129" s="58">
        <v>-7</v>
      </c>
      <c r="E129" s="58">
        <v>-6.6</v>
      </c>
      <c r="F129" s="58">
        <v>-6.5</v>
      </c>
      <c r="G129" s="58">
        <v>-6.4</v>
      </c>
      <c r="H129" s="58">
        <v>-6.3</v>
      </c>
      <c r="I129" s="58">
        <v>-6.1</v>
      </c>
      <c r="J129" s="58">
        <v>-6</v>
      </c>
      <c r="K129" s="58">
        <v>-5.9</v>
      </c>
      <c r="L129" s="58">
        <v>-5.7</v>
      </c>
      <c r="M129" s="58">
        <v>-5.7</v>
      </c>
    </row>
    <row r="130" spans="1:13" x14ac:dyDescent="0.2">
      <c r="A130" t="s">
        <v>204</v>
      </c>
      <c r="B130" s="58">
        <v>-15</v>
      </c>
      <c r="C130" s="58">
        <v>-13.9</v>
      </c>
      <c r="D130" s="58">
        <v>-13.2</v>
      </c>
      <c r="E130" s="58">
        <v>-12.5</v>
      </c>
      <c r="F130" s="58">
        <v>-12.1</v>
      </c>
      <c r="G130" s="58">
        <v>-11.7</v>
      </c>
      <c r="H130" s="58">
        <v>-11.5</v>
      </c>
      <c r="I130" s="58">
        <v>-11.1</v>
      </c>
      <c r="J130" s="58">
        <v>-10.8</v>
      </c>
      <c r="K130" s="58">
        <v>-10.7</v>
      </c>
      <c r="L130" s="58">
        <v>-10.4</v>
      </c>
      <c r="M130" s="58">
        <v>-10.1</v>
      </c>
    </row>
    <row r="131" spans="1:13" x14ac:dyDescent="0.2">
      <c r="A131" t="s">
        <v>205</v>
      </c>
      <c r="B131" s="58">
        <v>-19.600000000000001</v>
      </c>
      <c r="C131" s="58">
        <v>-19</v>
      </c>
      <c r="D131" s="58">
        <v>-18.2</v>
      </c>
      <c r="E131" s="58">
        <v>-17.399999999999999</v>
      </c>
      <c r="F131" s="58">
        <v>-16.899999999999999</v>
      </c>
      <c r="G131" s="58">
        <v>-16.3</v>
      </c>
      <c r="H131" s="58">
        <v>-15.9</v>
      </c>
      <c r="I131" s="58">
        <v>-15.3</v>
      </c>
      <c r="J131" s="58">
        <v>-15</v>
      </c>
      <c r="K131" s="58">
        <v>-14.6</v>
      </c>
      <c r="L131" s="58">
        <v>-14.1</v>
      </c>
      <c r="M131" s="58">
        <v>-14</v>
      </c>
    </row>
    <row r="132" spans="1:13" x14ac:dyDescent="0.2">
      <c r="A132" t="s">
        <v>206</v>
      </c>
      <c r="B132" s="58">
        <v>-11.2</v>
      </c>
      <c r="C132" s="58">
        <v>-10.5</v>
      </c>
      <c r="D132" s="58">
        <v>-10.1</v>
      </c>
      <c r="E132" s="58">
        <v>-9.6999999999999993</v>
      </c>
      <c r="F132" s="58">
        <v>-9.1999999999999993</v>
      </c>
      <c r="G132" s="58">
        <v>-8.9</v>
      </c>
      <c r="H132" s="58">
        <v>-8.6999999999999993</v>
      </c>
      <c r="I132" s="58">
        <v>-8.5</v>
      </c>
      <c r="J132" s="58">
        <v>-8.1999999999999993</v>
      </c>
      <c r="K132" s="58">
        <v>-7.9</v>
      </c>
      <c r="L132" s="58">
        <v>-7.9</v>
      </c>
      <c r="M132" s="58">
        <v>-7.7</v>
      </c>
    </row>
    <row r="133" spans="1:13" x14ac:dyDescent="0.2">
      <c r="A133" t="s">
        <v>207</v>
      </c>
      <c r="B133" s="58">
        <v>-12.8</v>
      </c>
      <c r="C133" s="58">
        <v>-11.7</v>
      </c>
      <c r="D133" s="58">
        <v>-10.9</v>
      </c>
      <c r="E133" s="58">
        <v>-10.4</v>
      </c>
      <c r="F133" s="58">
        <v>-10.1</v>
      </c>
      <c r="G133" s="58">
        <v>-10.1</v>
      </c>
      <c r="H133" s="58">
        <v>-9.8000000000000007</v>
      </c>
      <c r="I133" s="58">
        <v>-9.4</v>
      </c>
      <c r="J133" s="58">
        <v>-9.3000000000000007</v>
      </c>
      <c r="K133" s="58">
        <v>-9.1</v>
      </c>
      <c r="L133" s="58">
        <v>-8.9</v>
      </c>
      <c r="M133" s="58">
        <v>-8.6999999999999993</v>
      </c>
    </row>
    <row r="134" spans="1:13" x14ac:dyDescent="0.2">
      <c r="A134" t="s">
        <v>208</v>
      </c>
      <c r="B134" s="58">
        <v>-13.1</v>
      </c>
      <c r="C134" s="58">
        <v>-12.7</v>
      </c>
      <c r="D134" s="58">
        <v>-12</v>
      </c>
      <c r="E134" s="58">
        <v>-11.6</v>
      </c>
      <c r="F134" s="58">
        <v>-11.3</v>
      </c>
      <c r="G134" s="58">
        <v>-10.7</v>
      </c>
      <c r="H134" s="58">
        <v>-10.6</v>
      </c>
      <c r="I134" s="58">
        <v>-10.3</v>
      </c>
      <c r="J134" s="58">
        <v>-10.199999999999999</v>
      </c>
      <c r="K134" s="58">
        <v>-9.9</v>
      </c>
      <c r="L134" s="58">
        <v>-9.8000000000000007</v>
      </c>
      <c r="M134" s="58">
        <v>-9.4</v>
      </c>
    </row>
    <row r="135" spans="1:13" x14ac:dyDescent="0.2">
      <c r="A135" t="s">
        <v>447</v>
      </c>
      <c r="B135" s="58">
        <v>-12.7</v>
      </c>
      <c r="C135" s="58">
        <v>-11.8</v>
      </c>
      <c r="D135" s="58">
        <v>-11.5</v>
      </c>
      <c r="E135" s="58">
        <v>-11</v>
      </c>
      <c r="F135" s="58">
        <v>-10.5</v>
      </c>
      <c r="G135" s="58">
        <v>-10.1</v>
      </c>
      <c r="H135" s="58">
        <v>-9.6999999999999993</v>
      </c>
      <c r="I135" s="58">
        <v>-9.4</v>
      </c>
      <c r="J135" s="58">
        <v>-9.3000000000000007</v>
      </c>
      <c r="K135" s="58">
        <v>-8.9</v>
      </c>
      <c r="L135" s="58">
        <v>-8.8000000000000007</v>
      </c>
      <c r="M135" s="58">
        <v>-8.6999999999999993</v>
      </c>
    </row>
    <row r="136" spans="1:13" x14ac:dyDescent="0.2">
      <c r="A136" t="s">
        <v>448</v>
      </c>
      <c r="B136" s="58">
        <v>-12.1</v>
      </c>
      <c r="C136" s="58">
        <v>-11.5</v>
      </c>
      <c r="D136" s="58">
        <v>-11</v>
      </c>
      <c r="E136" s="58">
        <v>-10.6</v>
      </c>
      <c r="F136" s="58">
        <v>-10.1</v>
      </c>
      <c r="G136" s="58">
        <v>-9.8000000000000007</v>
      </c>
      <c r="H136" s="58">
        <v>-9.5</v>
      </c>
      <c r="I136" s="58">
        <v>-9.1999999999999993</v>
      </c>
      <c r="J136" s="58">
        <v>-9</v>
      </c>
      <c r="K136" s="58">
        <v>-8.9</v>
      </c>
      <c r="L136" s="58">
        <v>-8.6999999999999993</v>
      </c>
      <c r="M136" s="58">
        <v>-8.6999999999999993</v>
      </c>
    </row>
    <row r="137" spans="1:13" x14ac:dyDescent="0.2">
      <c r="A137" t="s">
        <v>209</v>
      </c>
      <c r="B137" s="58">
        <v>-16.7</v>
      </c>
      <c r="C137" s="58">
        <v>-15.4</v>
      </c>
      <c r="D137" s="58">
        <v>-14.3</v>
      </c>
      <c r="E137" s="58">
        <v>-14.1</v>
      </c>
      <c r="F137" s="58">
        <v>-13.8</v>
      </c>
      <c r="G137" s="58">
        <v>-13.1</v>
      </c>
      <c r="H137" s="58">
        <v>-13.1</v>
      </c>
      <c r="I137" s="58">
        <v>-12.8</v>
      </c>
      <c r="J137" s="58">
        <v>-12.3</v>
      </c>
      <c r="K137" s="58">
        <v>-12.2</v>
      </c>
      <c r="L137" s="58">
        <v>-11.9</v>
      </c>
      <c r="M137" s="58">
        <v>-11.8</v>
      </c>
    </row>
    <row r="138" spans="1:13" x14ac:dyDescent="0.2">
      <c r="A138" t="s">
        <v>210</v>
      </c>
      <c r="B138" s="58">
        <v>-14.2</v>
      </c>
      <c r="C138" s="58">
        <v>-13</v>
      </c>
      <c r="D138" s="58">
        <v>-12.4</v>
      </c>
      <c r="E138" s="58">
        <v>-11.9</v>
      </c>
      <c r="F138" s="58">
        <v>-11.3</v>
      </c>
      <c r="G138" s="58">
        <v>-10.8</v>
      </c>
      <c r="H138" s="58">
        <v>-10.5</v>
      </c>
      <c r="I138" s="58">
        <v>-10.1</v>
      </c>
      <c r="J138" s="58">
        <v>-9.8000000000000007</v>
      </c>
      <c r="K138" s="58">
        <v>-9.5</v>
      </c>
      <c r="L138" s="58">
        <v>-9.1999999999999993</v>
      </c>
      <c r="M138" s="58">
        <v>-9.1</v>
      </c>
    </row>
    <row r="139" spans="1:13" x14ac:dyDescent="0.2">
      <c r="A139" t="s">
        <v>211</v>
      </c>
      <c r="B139" s="58">
        <v>-13</v>
      </c>
      <c r="C139" s="58">
        <v>-12.2</v>
      </c>
      <c r="D139" s="58">
        <v>-11.1</v>
      </c>
      <c r="E139" s="58">
        <v>-10.7</v>
      </c>
      <c r="F139" s="58">
        <v>-10.5</v>
      </c>
      <c r="G139" s="58">
        <v>-10.4</v>
      </c>
      <c r="H139" s="58">
        <v>-10</v>
      </c>
      <c r="I139" s="58">
        <v>-9.6999999999999993</v>
      </c>
      <c r="J139" s="58">
        <v>-9.5</v>
      </c>
      <c r="K139" s="58">
        <v>-9.4</v>
      </c>
      <c r="L139" s="58">
        <v>-9.1999999999999993</v>
      </c>
      <c r="M139" s="58">
        <v>-8.9</v>
      </c>
    </row>
    <row r="140" spans="1:13" x14ac:dyDescent="0.2">
      <c r="A140" t="s">
        <v>212</v>
      </c>
      <c r="B140" s="58">
        <v>-20.9</v>
      </c>
      <c r="C140" s="58">
        <v>-20.2</v>
      </c>
      <c r="D140" s="58">
        <v>-19.3</v>
      </c>
      <c r="E140" s="58">
        <v>-18.899999999999999</v>
      </c>
      <c r="F140" s="58">
        <v>-18.100000000000001</v>
      </c>
      <c r="G140" s="58">
        <v>-17.5</v>
      </c>
      <c r="H140" s="58">
        <v>-17.100000000000001</v>
      </c>
      <c r="I140" s="58">
        <v>-16.399999999999999</v>
      </c>
      <c r="J140" s="58">
        <v>-16.100000000000001</v>
      </c>
      <c r="K140" s="58">
        <v>-15.8</v>
      </c>
      <c r="L140" s="58">
        <v>-15.8</v>
      </c>
      <c r="M140" s="58">
        <v>-15.4</v>
      </c>
    </row>
    <row r="141" spans="1:13" x14ac:dyDescent="0.2">
      <c r="A141" t="s">
        <v>213</v>
      </c>
      <c r="B141" s="58">
        <v>-8.1999999999999993</v>
      </c>
      <c r="C141" s="58">
        <v>-7.5</v>
      </c>
      <c r="D141" s="58">
        <v>-6.8</v>
      </c>
      <c r="E141" s="58">
        <v>-6.5</v>
      </c>
      <c r="F141" s="58">
        <v>-6.4</v>
      </c>
      <c r="G141" s="58">
        <v>-6.2</v>
      </c>
      <c r="H141" s="58">
        <v>-6.1</v>
      </c>
      <c r="I141" s="58">
        <v>-5.9</v>
      </c>
      <c r="J141" s="58">
        <v>-5.8</v>
      </c>
      <c r="K141" s="58">
        <v>-5.8</v>
      </c>
      <c r="L141" s="58">
        <v>-5.7</v>
      </c>
      <c r="M141" s="58">
        <v>-5.6</v>
      </c>
    </row>
    <row r="142" spans="1:13" x14ac:dyDescent="0.2">
      <c r="A142" t="s">
        <v>214</v>
      </c>
      <c r="B142" s="58">
        <v>-17.600000000000001</v>
      </c>
      <c r="C142" s="58">
        <v>-16.5</v>
      </c>
      <c r="D142" s="58">
        <v>-15.7</v>
      </c>
      <c r="E142" s="58">
        <v>-15.3</v>
      </c>
      <c r="F142" s="58">
        <v>-14.7</v>
      </c>
      <c r="G142" s="58">
        <v>-14.5</v>
      </c>
      <c r="H142" s="58">
        <v>-14.2</v>
      </c>
      <c r="I142" s="58">
        <v>-13.9</v>
      </c>
      <c r="J142" s="58">
        <v>-13.6</v>
      </c>
      <c r="K142" s="58">
        <v>-13.4</v>
      </c>
      <c r="L142" s="58">
        <v>-13.1</v>
      </c>
      <c r="M142" s="58">
        <v>-12.8</v>
      </c>
    </row>
    <row r="143" spans="1:13" x14ac:dyDescent="0.2">
      <c r="A143" t="s">
        <v>215</v>
      </c>
      <c r="B143" s="58">
        <v>-25.4</v>
      </c>
      <c r="C143" s="58">
        <v>-24.5</v>
      </c>
      <c r="D143" s="58">
        <v>-23.8</v>
      </c>
      <c r="E143" s="58">
        <v>-22.9</v>
      </c>
      <c r="F143" s="58">
        <v>-22.4</v>
      </c>
      <c r="G143" s="58">
        <v>-22.1</v>
      </c>
      <c r="H143" s="58">
        <v>-21.9</v>
      </c>
      <c r="I143" s="58">
        <v>-21.6</v>
      </c>
      <c r="J143" s="58">
        <v>-21.1</v>
      </c>
      <c r="K143" s="58">
        <v>-20.9</v>
      </c>
      <c r="L143" s="58">
        <v>-20.6</v>
      </c>
      <c r="M143" s="58">
        <v>-20.399999999999999</v>
      </c>
    </row>
    <row r="144" spans="1:13" x14ac:dyDescent="0.2">
      <c r="A144" t="s">
        <v>216</v>
      </c>
      <c r="B144" s="58">
        <v>-8.8000000000000007</v>
      </c>
      <c r="C144" s="58">
        <v>-8.1999999999999993</v>
      </c>
      <c r="D144" s="58">
        <v>-7.4</v>
      </c>
      <c r="E144" s="58">
        <v>-7.1</v>
      </c>
      <c r="F144" s="58">
        <v>-6.9</v>
      </c>
      <c r="G144" s="58">
        <v>-6.8</v>
      </c>
      <c r="H144" s="58">
        <v>-6.7</v>
      </c>
      <c r="I144" s="58">
        <v>-6.5</v>
      </c>
      <c r="J144" s="58">
        <v>-6.4</v>
      </c>
      <c r="K144" s="58">
        <v>-6.4</v>
      </c>
      <c r="L144" s="58">
        <v>-6.4</v>
      </c>
      <c r="M144" s="58">
        <v>-6.2</v>
      </c>
    </row>
    <row r="145" spans="1:13" x14ac:dyDescent="0.2">
      <c r="A145" t="s">
        <v>217</v>
      </c>
      <c r="B145" s="58">
        <v>-29.4</v>
      </c>
      <c r="C145" s="58">
        <v>-28.1</v>
      </c>
      <c r="D145" s="58">
        <v>-26.6</v>
      </c>
      <c r="E145" s="58">
        <v>-26.1</v>
      </c>
      <c r="F145" s="58">
        <v>-25.4</v>
      </c>
      <c r="G145" s="58">
        <v>-24.6</v>
      </c>
      <c r="H145" s="58">
        <v>-23.9</v>
      </c>
      <c r="I145" s="58">
        <v>-23.8</v>
      </c>
      <c r="J145" s="58">
        <v>-23.6</v>
      </c>
      <c r="K145" s="58">
        <v>-23.1</v>
      </c>
      <c r="L145" s="58">
        <v>-22.8</v>
      </c>
      <c r="M145" s="58">
        <v>-22.4</v>
      </c>
    </row>
    <row r="146" spans="1:13" x14ac:dyDescent="0.2">
      <c r="A146" t="s">
        <v>218</v>
      </c>
      <c r="B146" s="58">
        <v>-9.9</v>
      </c>
      <c r="C146" s="58">
        <v>-9.4</v>
      </c>
      <c r="D146" s="58">
        <v>-8.9</v>
      </c>
      <c r="E146" s="58">
        <v>-8.6</v>
      </c>
      <c r="F146" s="58">
        <v>-8.1999999999999993</v>
      </c>
      <c r="G146" s="58">
        <v>-7.9</v>
      </c>
      <c r="H146" s="58">
        <v>-7.7</v>
      </c>
      <c r="I146" s="58">
        <v>-7.3</v>
      </c>
      <c r="J146" s="58">
        <v>-7</v>
      </c>
      <c r="K146" s="58">
        <v>-6.9</v>
      </c>
      <c r="L146" s="58">
        <v>-6.9</v>
      </c>
      <c r="M146" s="58">
        <v>-6.8</v>
      </c>
    </row>
    <row r="147" spans="1:13" x14ac:dyDescent="0.2">
      <c r="A147" t="s">
        <v>219</v>
      </c>
      <c r="B147" s="58">
        <v>-14.4</v>
      </c>
      <c r="C147" s="58">
        <v>-13.3</v>
      </c>
      <c r="D147" s="58">
        <v>-12.6</v>
      </c>
      <c r="E147" s="58">
        <v>-12.2</v>
      </c>
      <c r="F147" s="58">
        <v>-11.5</v>
      </c>
      <c r="G147" s="58">
        <v>-11.3</v>
      </c>
      <c r="H147" s="58">
        <v>-10.9</v>
      </c>
      <c r="I147" s="58">
        <v>-10.6</v>
      </c>
      <c r="J147" s="58">
        <v>-10.3</v>
      </c>
      <c r="K147" s="58">
        <v>-10.1</v>
      </c>
      <c r="L147" s="58">
        <v>-9.9</v>
      </c>
      <c r="M147" s="58">
        <v>-9.8000000000000007</v>
      </c>
    </row>
    <row r="148" spans="1:13" x14ac:dyDescent="0.2">
      <c r="A148" t="s">
        <v>220</v>
      </c>
      <c r="B148" s="58">
        <v>-7.8</v>
      </c>
      <c r="C148" s="58">
        <v>-7.1</v>
      </c>
      <c r="D148" s="58">
        <v>-6.5</v>
      </c>
      <c r="E148" s="58">
        <v>-6.1</v>
      </c>
      <c r="F148" s="58">
        <v>-6.1</v>
      </c>
      <c r="G148" s="58">
        <v>-6</v>
      </c>
      <c r="H148" s="58">
        <v>-5.8</v>
      </c>
      <c r="I148" s="58">
        <v>-5.6</v>
      </c>
      <c r="J148" s="58">
        <v>-5.5</v>
      </c>
      <c r="K148" s="58">
        <v>-5.5</v>
      </c>
      <c r="L148" s="58">
        <v>-5.4</v>
      </c>
      <c r="M148" s="58">
        <v>-5.2</v>
      </c>
    </row>
    <row r="149" spans="1:13" x14ac:dyDescent="0.2">
      <c r="A149" t="s">
        <v>221</v>
      </c>
      <c r="B149" s="58">
        <v>-22.9</v>
      </c>
      <c r="C149" s="58">
        <v>-22</v>
      </c>
      <c r="D149" s="58">
        <v>-20.7</v>
      </c>
      <c r="E149" s="58">
        <v>-19.899999999999999</v>
      </c>
      <c r="F149" s="58">
        <v>-19.399999999999999</v>
      </c>
      <c r="G149" s="58">
        <v>-18.899999999999999</v>
      </c>
      <c r="H149" s="58">
        <v>-18.7</v>
      </c>
      <c r="I149" s="58">
        <v>-18.5</v>
      </c>
      <c r="J149" s="58">
        <v>-18</v>
      </c>
      <c r="K149" s="58">
        <v>-17.5</v>
      </c>
      <c r="L149" s="58">
        <v>-17.2</v>
      </c>
      <c r="M149" s="58">
        <v>-16.600000000000001</v>
      </c>
    </row>
    <row r="150" spans="1:13" x14ac:dyDescent="0.2">
      <c r="A150" t="s">
        <v>222</v>
      </c>
      <c r="B150" s="58">
        <v>-27.4</v>
      </c>
      <c r="C150" s="58">
        <v>-26.2</v>
      </c>
      <c r="D150" s="58">
        <v>-25.2</v>
      </c>
      <c r="E150" s="58">
        <v>-24.5</v>
      </c>
      <c r="F150" s="58">
        <v>-23.7</v>
      </c>
      <c r="G150" s="58">
        <v>-23.3</v>
      </c>
      <c r="H150" s="58">
        <v>-22.7</v>
      </c>
      <c r="I150" s="58">
        <v>-22.2</v>
      </c>
      <c r="J150" s="58">
        <v>-22</v>
      </c>
      <c r="K150" s="58">
        <v>-21.5</v>
      </c>
      <c r="L150" s="58">
        <v>-21.1</v>
      </c>
      <c r="M150" s="58">
        <v>-20.9</v>
      </c>
    </row>
    <row r="151" spans="1:13" x14ac:dyDescent="0.2">
      <c r="A151" t="s">
        <v>223</v>
      </c>
      <c r="B151" s="58">
        <v>-13</v>
      </c>
      <c r="C151" s="58">
        <v>-12</v>
      </c>
      <c r="D151" s="58">
        <v>-11.3</v>
      </c>
      <c r="E151" s="58">
        <v>-11</v>
      </c>
      <c r="F151" s="58">
        <v>-10.3</v>
      </c>
      <c r="G151" s="58">
        <v>-10</v>
      </c>
      <c r="H151" s="58">
        <v>-9.6999999999999993</v>
      </c>
      <c r="I151" s="58">
        <v>-9.1999999999999993</v>
      </c>
      <c r="J151" s="58">
        <v>-9</v>
      </c>
      <c r="K151" s="58">
        <v>-8.9</v>
      </c>
      <c r="L151" s="58">
        <v>-8.6999999999999993</v>
      </c>
      <c r="M151" s="58">
        <v>-8.5</v>
      </c>
    </row>
    <row r="152" spans="1:13" x14ac:dyDescent="0.2">
      <c r="A152" t="s">
        <v>224</v>
      </c>
      <c r="B152" s="58">
        <v>-12</v>
      </c>
      <c r="C152" s="58">
        <v>-11.2</v>
      </c>
      <c r="D152" s="58">
        <v>-10.3</v>
      </c>
      <c r="E152" s="58">
        <v>-9.8000000000000007</v>
      </c>
      <c r="F152" s="58">
        <v>-9.6</v>
      </c>
      <c r="G152" s="58">
        <v>-9.4</v>
      </c>
      <c r="H152" s="58">
        <v>-9.3000000000000007</v>
      </c>
      <c r="I152" s="58">
        <v>-9.1</v>
      </c>
      <c r="J152" s="58">
        <v>-8.9</v>
      </c>
      <c r="K152" s="58">
        <v>-8.8000000000000007</v>
      </c>
      <c r="L152" s="58">
        <v>-8.6999999999999993</v>
      </c>
      <c r="M152" s="58">
        <v>-8.4</v>
      </c>
    </row>
    <row r="153" spans="1:13" x14ac:dyDescent="0.2">
      <c r="A153" t="s">
        <v>225</v>
      </c>
      <c r="B153" s="58">
        <v>-12.9</v>
      </c>
      <c r="C153" s="58">
        <v>-12</v>
      </c>
      <c r="D153" s="58">
        <v>-11.7</v>
      </c>
      <c r="E153" s="58">
        <v>-11.1</v>
      </c>
      <c r="F153" s="58">
        <v>-10.8</v>
      </c>
      <c r="G153" s="58">
        <v>-10.3</v>
      </c>
      <c r="H153" s="58">
        <v>-10.1</v>
      </c>
      <c r="I153" s="58">
        <v>-9.8000000000000007</v>
      </c>
      <c r="J153" s="58">
        <v>-9.3000000000000007</v>
      </c>
      <c r="K153" s="58">
        <v>-9.1999999999999993</v>
      </c>
      <c r="L153" s="58">
        <v>-9.1</v>
      </c>
      <c r="M153" s="58">
        <v>-9</v>
      </c>
    </row>
    <row r="154" spans="1:13" x14ac:dyDescent="0.2">
      <c r="A154" t="s">
        <v>226</v>
      </c>
      <c r="B154" s="58">
        <v>-14.3</v>
      </c>
      <c r="C154" s="58">
        <v>-13.1</v>
      </c>
      <c r="D154" s="58">
        <v>-12.4</v>
      </c>
      <c r="E154" s="58">
        <v>-11.9</v>
      </c>
      <c r="F154" s="58">
        <v>-11.4</v>
      </c>
      <c r="G154" s="58">
        <v>-10.8</v>
      </c>
      <c r="H154" s="58">
        <v>-10.6</v>
      </c>
      <c r="I154" s="58">
        <v>-10.199999999999999</v>
      </c>
      <c r="J154" s="58">
        <v>-10</v>
      </c>
      <c r="K154" s="58">
        <v>-9.6999999999999993</v>
      </c>
      <c r="L154" s="58">
        <v>-9.5</v>
      </c>
      <c r="M154" s="58">
        <v>-9.1999999999999993</v>
      </c>
    </row>
    <row r="155" spans="1:13" x14ac:dyDescent="0.2">
      <c r="A155" t="s">
        <v>227</v>
      </c>
      <c r="B155" s="58">
        <v>-21.1</v>
      </c>
      <c r="C155" s="58">
        <v>-20.6</v>
      </c>
      <c r="D155" s="58">
        <v>-19.2</v>
      </c>
      <c r="E155" s="58">
        <v>-18.3</v>
      </c>
      <c r="F155" s="58">
        <v>-18</v>
      </c>
      <c r="G155" s="58">
        <v>-17.3</v>
      </c>
      <c r="H155" s="58">
        <v>-16.899999999999999</v>
      </c>
      <c r="I155" s="58">
        <v>-16.3</v>
      </c>
      <c r="J155" s="58">
        <v>-16</v>
      </c>
      <c r="K155" s="58">
        <v>-15.5</v>
      </c>
      <c r="L155" s="58">
        <v>-15.2</v>
      </c>
      <c r="M155" s="58">
        <v>-15</v>
      </c>
    </row>
    <row r="156" spans="1:13" x14ac:dyDescent="0.2">
      <c r="A156" t="s">
        <v>228</v>
      </c>
      <c r="B156" s="58">
        <v>-14</v>
      </c>
      <c r="C156" s="58">
        <v>-13.1</v>
      </c>
      <c r="D156" s="58">
        <v>-12.1</v>
      </c>
      <c r="E156" s="58">
        <v>-11.7</v>
      </c>
      <c r="F156" s="58">
        <v>-11.2</v>
      </c>
      <c r="G156" s="58">
        <v>-10.8</v>
      </c>
      <c r="H156" s="58">
        <v>-10.4</v>
      </c>
      <c r="I156" s="58">
        <v>-10.1</v>
      </c>
      <c r="J156" s="58">
        <v>-10</v>
      </c>
      <c r="K156" s="58">
        <v>-9.5</v>
      </c>
      <c r="L156" s="58">
        <v>-9.1999999999999993</v>
      </c>
      <c r="M156" s="58">
        <v>-9.1</v>
      </c>
    </row>
    <row r="157" spans="1:13" x14ac:dyDescent="0.2">
      <c r="A157" t="s">
        <v>229</v>
      </c>
      <c r="B157" s="58">
        <v>-13.6</v>
      </c>
      <c r="C157" s="58">
        <v>-12.8</v>
      </c>
      <c r="D157" s="58">
        <v>-12.1</v>
      </c>
      <c r="E157" s="58">
        <v>-11.4</v>
      </c>
      <c r="F157" s="58">
        <v>-11.1</v>
      </c>
      <c r="G157" s="58">
        <v>-10.9</v>
      </c>
      <c r="H157" s="58">
        <v>-10.5</v>
      </c>
      <c r="I157" s="58">
        <v>-10.3</v>
      </c>
      <c r="J157" s="58">
        <v>-9.9</v>
      </c>
      <c r="K157" s="58">
        <v>-9.6999999999999993</v>
      </c>
      <c r="L157" s="58">
        <v>-9.5</v>
      </c>
      <c r="M157" s="58">
        <v>-9.3000000000000007</v>
      </c>
    </row>
    <row r="158" spans="1:13" x14ac:dyDescent="0.2">
      <c r="A158" t="s">
        <v>230</v>
      </c>
      <c r="B158" s="58">
        <v>-11.6</v>
      </c>
      <c r="C158" s="58">
        <v>-10.7</v>
      </c>
      <c r="D158" s="58">
        <v>-10.4</v>
      </c>
      <c r="E158" s="58">
        <v>-10.1</v>
      </c>
      <c r="F158" s="58">
        <v>-9.6</v>
      </c>
      <c r="G158" s="58">
        <v>-9.3000000000000007</v>
      </c>
      <c r="H158" s="58">
        <v>-9.1999999999999993</v>
      </c>
      <c r="I158" s="58">
        <v>-8.8000000000000007</v>
      </c>
      <c r="J158" s="58">
        <v>-8.5</v>
      </c>
      <c r="K158" s="58">
        <v>-8.4</v>
      </c>
      <c r="L158" s="58">
        <v>-8.1</v>
      </c>
      <c r="M158" s="58">
        <v>-8.1</v>
      </c>
    </row>
    <row r="159" spans="1:13" x14ac:dyDescent="0.2">
      <c r="A159" t="s">
        <v>231</v>
      </c>
      <c r="B159" s="58">
        <v>-18.899999999999999</v>
      </c>
      <c r="C159" s="58">
        <v>-18</v>
      </c>
      <c r="D159" s="58">
        <v>-17.5</v>
      </c>
      <c r="E159" s="58">
        <v>-17</v>
      </c>
      <c r="F159" s="58">
        <v>-16.3</v>
      </c>
      <c r="G159" s="58">
        <v>-15.9</v>
      </c>
      <c r="H159" s="58">
        <v>-15.9</v>
      </c>
      <c r="I159" s="58">
        <v>-15.4</v>
      </c>
      <c r="J159" s="58">
        <v>-15.4</v>
      </c>
      <c r="K159" s="58">
        <v>-15.3</v>
      </c>
      <c r="L159" s="58">
        <v>-14.7</v>
      </c>
      <c r="M159" s="58">
        <v>-14.3</v>
      </c>
    </row>
    <row r="160" spans="1:13" x14ac:dyDescent="0.2">
      <c r="A160" t="s">
        <v>232</v>
      </c>
      <c r="B160" s="58">
        <v>-15.5</v>
      </c>
      <c r="C160" s="58">
        <v>-14.2</v>
      </c>
      <c r="D160" s="58">
        <v>-13.5</v>
      </c>
      <c r="E160" s="58">
        <v>-13.2</v>
      </c>
      <c r="F160" s="58">
        <v>-12.7</v>
      </c>
      <c r="G160" s="58">
        <v>-12.5</v>
      </c>
      <c r="H160" s="58">
        <v>-12.2</v>
      </c>
      <c r="I160" s="58">
        <v>-11.8</v>
      </c>
      <c r="J160" s="58">
        <v>-11.7</v>
      </c>
      <c r="K160" s="58">
        <v>-11.3</v>
      </c>
      <c r="L160" s="58">
        <v>-11</v>
      </c>
      <c r="M160" s="58">
        <v>-10.8</v>
      </c>
    </row>
    <row r="161" spans="1:13" x14ac:dyDescent="0.2">
      <c r="A161" t="s">
        <v>233</v>
      </c>
      <c r="B161" s="58">
        <v>-10.7</v>
      </c>
      <c r="C161" s="58">
        <v>-9.9</v>
      </c>
      <c r="D161" s="58">
        <v>-9.5</v>
      </c>
      <c r="E161" s="58">
        <v>-9.1999999999999993</v>
      </c>
      <c r="F161" s="58">
        <v>-8.6</v>
      </c>
      <c r="G161" s="58">
        <v>-8.5</v>
      </c>
      <c r="H161" s="58">
        <v>-8.3000000000000007</v>
      </c>
      <c r="I161" s="58">
        <v>-8.1</v>
      </c>
      <c r="J161" s="58">
        <v>-7.8</v>
      </c>
      <c r="K161" s="58">
        <v>-7.6</v>
      </c>
      <c r="L161" s="58">
        <v>-7.5</v>
      </c>
      <c r="M161" s="58">
        <v>-7.3</v>
      </c>
    </row>
    <row r="162" spans="1:13" x14ac:dyDescent="0.2">
      <c r="A162" t="s">
        <v>449</v>
      </c>
      <c r="B162" s="58">
        <v>-10.5</v>
      </c>
      <c r="C162" s="58">
        <v>-9.8000000000000007</v>
      </c>
      <c r="D162" s="58">
        <v>-9.3000000000000007</v>
      </c>
      <c r="E162" s="58">
        <v>-9.1</v>
      </c>
      <c r="F162" s="58">
        <v>-8.4</v>
      </c>
      <c r="G162" s="58">
        <v>-8.3000000000000007</v>
      </c>
      <c r="H162" s="58">
        <v>-8.1999999999999993</v>
      </c>
      <c r="I162" s="58">
        <v>-8</v>
      </c>
      <c r="J162" s="58">
        <v>-7.7</v>
      </c>
      <c r="K162" s="58">
        <v>-7.5</v>
      </c>
      <c r="L162" s="58">
        <v>-7.3</v>
      </c>
      <c r="M162" s="58">
        <v>-7.2</v>
      </c>
    </row>
    <row r="163" spans="1:13" x14ac:dyDescent="0.2">
      <c r="A163" t="s">
        <v>234</v>
      </c>
      <c r="B163" s="58">
        <v>-11.2</v>
      </c>
      <c r="C163" s="58">
        <v>-10.6</v>
      </c>
      <c r="D163" s="58">
        <v>-9.6999999999999993</v>
      </c>
      <c r="E163" s="58">
        <v>-9.1999999999999993</v>
      </c>
      <c r="F163" s="58">
        <v>-8.6999999999999993</v>
      </c>
      <c r="G163" s="58">
        <v>-8.6</v>
      </c>
      <c r="H163" s="58">
        <v>-8.4</v>
      </c>
      <c r="I163" s="58">
        <v>-8.1</v>
      </c>
      <c r="J163" s="58">
        <v>-7.9</v>
      </c>
      <c r="K163" s="58">
        <v>-7.6</v>
      </c>
      <c r="L163" s="58">
        <v>-7.4</v>
      </c>
      <c r="M163" s="58">
        <v>-7.3</v>
      </c>
    </row>
    <row r="164" spans="1:13" x14ac:dyDescent="0.2">
      <c r="A164" t="s">
        <v>235</v>
      </c>
      <c r="B164" s="58">
        <v>-9.8000000000000007</v>
      </c>
      <c r="C164" s="58">
        <v>-9</v>
      </c>
      <c r="D164" s="58">
        <v>-8.4</v>
      </c>
      <c r="E164" s="58">
        <v>-7.8</v>
      </c>
      <c r="F164" s="58">
        <v>-7.5</v>
      </c>
      <c r="G164" s="58">
        <v>-7.4</v>
      </c>
      <c r="H164" s="58">
        <v>-7.3</v>
      </c>
      <c r="I164" s="58">
        <v>-7</v>
      </c>
      <c r="J164" s="58">
        <v>-6.8</v>
      </c>
      <c r="K164" s="58">
        <v>-6.7</v>
      </c>
      <c r="L164" s="58">
        <v>-6.6</v>
      </c>
      <c r="M164" s="58">
        <v>-6.5</v>
      </c>
    </row>
    <row r="165" spans="1:13" x14ac:dyDescent="0.2">
      <c r="A165" t="s">
        <v>236</v>
      </c>
      <c r="B165" s="58">
        <v>-13.3</v>
      </c>
      <c r="C165" s="58">
        <v>-12.9</v>
      </c>
      <c r="D165" s="58">
        <v>-12.2</v>
      </c>
      <c r="E165" s="58">
        <v>-11.7</v>
      </c>
      <c r="F165" s="58">
        <v>-11.3</v>
      </c>
      <c r="G165" s="58">
        <v>-10.9</v>
      </c>
      <c r="H165" s="58">
        <v>-10.7</v>
      </c>
      <c r="I165" s="58">
        <v>-10.5</v>
      </c>
      <c r="J165" s="58">
        <v>-10.4</v>
      </c>
      <c r="K165" s="58">
        <v>-10.1</v>
      </c>
      <c r="L165" s="58">
        <v>-9.9</v>
      </c>
      <c r="M165" s="58">
        <v>-9.6</v>
      </c>
    </row>
    <row r="166" spans="1:13" x14ac:dyDescent="0.2">
      <c r="A166" t="s">
        <v>237</v>
      </c>
      <c r="B166" s="58">
        <v>-16.600000000000001</v>
      </c>
      <c r="C166" s="58">
        <v>-15.4</v>
      </c>
      <c r="D166" s="58">
        <v>-14.4</v>
      </c>
      <c r="E166" s="58">
        <v>-13.9</v>
      </c>
      <c r="F166" s="58">
        <v>-13.6</v>
      </c>
      <c r="G166" s="58">
        <v>-13.3</v>
      </c>
      <c r="H166" s="58">
        <v>-13</v>
      </c>
      <c r="I166" s="58">
        <v>-12.9</v>
      </c>
      <c r="J166" s="58">
        <v>-12.5</v>
      </c>
      <c r="K166" s="58">
        <v>-12.3</v>
      </c>
      <c r="L166" s="58">
        <v>-11.9</v>
      </c>
      <c r="M166" s="58">
        <v>-11.8</v>
      </c>
    </row>
    <row r="167" spans="1:13" x14ac:dyDescent="0.2">
      <c r="A167" t="s">
        <v>238</v>
      </c>
      <c r="B167" s="58">
        <v>-17.899999999999999</v>
      </c>
      <c r="C167" s="58">
        <v>-16.899999999999999</v>
      </c>
      <c r="D167" s="58">
        <v>-15.9</v>
      </c>
      <c r="E167" s="58">
        <v>-15.5</v>
      </c>
      <c r="F167" s="58">
        <v>-15.2</v>
      </c>
      <c r="G167" s="58">
        <v>-14.8</v>
      </c>
      <c r="H167" s="58">
        <v>-14.1</v>
      </c>
      <c r="I167" s="58">
        <v>-13.8</v>
      </c>
      <c r="J167" s="58">
        <v>-13.6</v>
      </c>
      <c r="K167" s="58">
        <v>-13.3</v>
      </c>
      <c r="L167" s="58">
        <v>-13</v>
      </c>
      <c r="M167" s="58">
        <v>-13</v>
      </c>
    </row>
    <row r="168" spans="1:13" x14ac:dyDescent="0.2">
      <c r="A168" t="s">
        <v>239</v>
      </c>
      <c r="B168" s="58">
        <v>-20</v>
      </c>
      <c r="C168" s="58">
        <v>-19.2</v>
      </c>
      <c r="D168" s="58">
        <v>-18.899999999999999</v>
      </c>
      <c r="E168" s="58">
        <v>-18.3</v>
      </c>
      <c r="F168" s="58">
        <v>-17.8</v>
      </c>
      <c r="G168" s="58">
        <v>-17.100000000000001</v>
      </c>
      <c r="H168" s="58">
        <v>-16.8</v>
      </c>
      <c r="I168" s="58">
        <v>-16.5</v>
      </c>
      <c r="J168" s="58">
        <v>-16.3</v>
      </c>
      <c r="K168" s="58">
        <v>-15.8</v>
      </c>
      <c r="L168" s="58">
        <v>-15.8</v>
      </c>
      <c r="M168" s="58">
        <v>-15.6</v>
      </c>
    </row>
    <row r="169" spans="1:13" x14ac:dyDescent="0.2">
      <c r="A169" t="s">
        <v>240</v>
      </c>
      <c r="B169" s="58">
        <v>-14.2</v>
      </c>
      <c r="C169" s="58">
        <v>-12.7</v>
      </c>
      <c r="D169" s="58">
        <v>-12</v>
      </c>
      <c r="E169" s="58">
        <v>-11.7</v>
      </c>
      <c r="F169" s="58">
        <v>-11.1</v>
      </c>
      <c r="G169" s="58">
        <v>-10.9</v>
      </c>
      <c r="H169" s="58">
        <v>-10.3</v>
      </c>
      <c r="I169" s="58">
        <v>-10</v>
      </c>
      <c r="J169" s="58">
        <v>-9.6</v>
      </c>
      <c r="K169" s="58">
        <v>-9.5</v>
      </c>
      <c r="L169" s="58">
        <v>-9.3000000000000007</v>
      </c>
      <c r="M169" s="58">
        <v>-9</v>
      </c>
    </row>
    <row r="170" spans="1:13" x14ac:dyDescent="0.2">
      <c r="A170" t="s">
        <v>241</v>
      </c>
      <c r="B170" s="58">
        <v>-14</v>
      </c>
      <c r="C170" s="58">
        <v>-13.5</v>
      </c>
      <c r="D170" s="58">
        <v>-12.8</v>
      </c>
      <c r="E170" s="58">
        <v>-12.2</v>
      </c>
      <c r="F170" s="58">
        <v>-12.1</v>
      </c>
      <c r="G170" s="58">
        <v>-11.6</v>
      </c>
      <c r="H170" s="58">
        <v>-11.6</v>
      </c>
      <c r="I170" s="58">
        <v>-11.3</v>
      </c>
      <c r="J170" s="58">
        <v>-11.1</v>
      </c>
      <c r="K170" s="58">
        <v>-10.8</v>
      </c>
      <c r="L170" s="58">
        <v>-10.5</v>
      </c>
      <c r="M170" s="58">
        <v>-10.1</v>
      </c>
    </row>
    <row r="171" spans="1:13" x14ac:dyDescent="0.2">
      <c r="A171" t="s">
        <v>242</v>
      </c>
      <c r="B171" s="58">
        <v>-25.9</v>
      </c>
      <c r="C171" s="58">
        <v>-24.6</v>
      </c>
      <c r="D171" s="58">
        <v>-24</v>
      </c>
      <c r="E171" s="58">
        <v>-23.3</v>
      </c>
      <c r="F171" s="58">
        <v>-22.7</v>
      </c>
      <c r="G171" s="58">
        <v>-22.2</v>
      </c>
      <c r="H171" s="58">
        <v>-21.7</v>
      </c>
      <c r="I171" s="58">
        <v>-21.3</v>
      </c>
      <c r="J171" s="58">
        <v>-20.8</v>
      </c>
      <c r="K171" s="58">
        <v>-20.6</v>
      </c>
      <c r="L171" s="58">
        <v>-20.2</v>
      </c>
      <c r="M171" s="58">
        <v>-20</v>
      </c>
    </row>
    <row r="172" spans="1:13" x14ac:dyDescent="0.2">
      <c r="A172" t="s">
        <v>450</v>
      </c>
      <c r="B172" s="58">
        <v>-13.4</v>
      </c>
      <c r="C172" s="58">
        <v>-12.4</v>
      </c>
      <c r="D172" s="58">
        <v>-12</v>
      </c>
      <c r="E172" s="58">
        <v>-11.5</v>
      </c>
      <c r="F172" s="58">
        <v>-11.2</v>
      </c>
      <c r="G172" s="58">
        <v>-10.7</v>
      </c>
      <c r="H172" s="58">
        <v>-10.5</v>
      </c>
      <c r="I172" s="58">
        <v>-10.199999999999999</v>
      </c>
      <c r="J172" s="58">
        <v>-9.9</v>
      </c>
      <c r="K172" s="58">
        <v>-9.6999999999999993</v>
      </c>
      <c r="L172" s="58">
        <v>-9.4</v>
      </c>
      <c r="M172" s="58">
        <v>-9.3000000000000007</v>
      </c>
    </row>
    <row r="173" spans="1:13" x14ac:dyDescent="0.2">
      <c r="A173" t="s">
        <v>243</v>
      </c>
      <c r="B173" s="58">
        <v>-12.2</v>
      </c>
      <c r="C173" s="58">
        <v>-11.1</v>
      </c>
      <c r="D173" s="58">
        <v>-10.4</v>
      </c>
      <c r="E173" s="58">
        <v>-9.8000000000000007</v>
      </c>
      <c r="F173" s="58">
        <v>-9.5</v>
      </c>
      <c r="G173" s="58">
        <v>-9.5</v>
      </c>
      <c r="H173" s="58">
        <v>-9.1999999999999993</v>
      </c>
      <c r="I173" s="58">
        <v>-9</v>
      </c>
      <c r="J173" s="58">
        <v>-8.9</v>
      </c>
      <c r="K173" s="58">
        <v>-8.5</v>
      </c>
      <c r="L173" s="58">
        <v>-8.4</v>
      </c>
      <c r="M173" s="58">
        <v>-8.1999999999999993</v>
      </c>
    </row>
    <row r="174" spans="1:13" x14ac:dyDescent="0.2">
      <c r="A174" t="s">
        <v>244</v>
      </c>
      <c r="B174" s="58">
        <v>-15</v>
      </c>
      <c r="C174" s="58">
        <v>-14.2</v>
      </c>
      <c r="D174" s="58">
        <v>-13.6</v>
      </c>
      <c r="E174" s="58">
        <v>-12.9</v>
      </c>
      <c r="F174" s="58">
        <v>-12.5</v>
      </c>
      <c r="G174" s="58">
        <v>-12</v>
      </c>
      <c r="H174" s="58">
        <v>-11.7</v>
      </c>
      <c r="I174" s="58">
        <v>-11.4</v>
      </c>
      <c r="J174" s="58">
        <v>-11.2</v>
      </c>
      <c r="K174" s="58">
        <v>-11</v>
      </c>
      <c r="L174" s="58">
        <v>-10.7</v>
      </c>
      <c r="M174" s="58">
        <v>-10.5</v>
      </c>
    </row>
    <row r="175" spans="1:13" x14ac:dyDescent="0.2">
      <c r="A175" t="s">
        <v>245</v>
      </c>
      <c r="B175" s="58">
        <v>-13.2</v>
      </c>
      <c r="C175" s="58">
        <v>-12.2</v>
      </c>
      <c r="D175" s="58">
        <v>-11.6</v>
      </c>
      <c r="E175" s="58">
        <v>-10.9</v>
      </c>
      <c r="F175" s="58">
        <v>-10.5</v>
      </c>
      <c r="G175" s="58">
        <v>-10.199999999999999</v>
      </c>
      <c r="H175" s="58">
        <v>-10</v>
      </c>
      <c r="I175" s="58">
        <v>-9.6999999999999993</v>
      </c>
      <c r="J175" s="58">
        <v>-9.3000000000000007</v>
      </c>
      <c r="K175" s="58">
        <v>-9.1999999999999993</v>
      </c>
      <c r="L175" s="58">
        <v>-8.9</v>
      </c>
      <c r="M175" s="58">
        <v>-8.6999999999999993</v>
      </c>
    </row>
    <row r="176" spans="1:13" x14ac:dyDescent="0.2">
      <c r="A176" t="s">
        <v>246</v>
      </c>
      <c r="B176" s="58">
        <v>-11.3</v>
      </c>
      <c r="C176" s="58">
        <v>-10.8</v>
      </c>
      <c r="D176" s="58">
        <v>-10.6</v>
      </c>
      <c r="E176" s="58">
        <v>-9.6999999999999993</v>
      </c>
      <c r="F176" s="58">
        <v>-9.3000000000000007</v>
      </c>
      <c r="G176" s="58">
        <v>-9.1</v>
      </c>
      <c r="H176" s="58">
        <v>-8.6999999999999993</v>
      </c>
      <c r="I176" s="58">
        <v>-8.6</v>
      </c>
      <c r="J176" s="58">
        <v>-8.4</v>
      </c>
      <c r="K176" s="58">
        <v>-8.1999999999999993</v>
      </c>
      <c r="L176" s="58">
        <v>-8</v>
      </c>
      <c r="M176" s="58">
        <v>-7.7</v>
      </c>
    </row>
    <row r="177" spans="1:13" x14ac:dyDescent="0.2">
      <c r="A177" t="s">
        <v>247</v>
      </c>
      <c r="B177" s="58">
        <v>-14</v>
      </c>
      <c r="C177" s="58">
        <v>-12.9</v>
      </c>
      <c r="D177" s="58">
        <v>-12.1</v>
      </c>
      <c r="E177" s="58">
        <v>-11.6</v>
      </c>
      <c r="F177" s="58">
        <v>-11.4</v>
      </c>
      <c r="G177" s="58">
        <v>-11.2</v>
      </c>
      <c r="H177" s="58">
        <v>-10.7</v>
      </c>
      <c r="I177" s="58">
        <v>-10.4</v>
      </c>
      <c r="J177" s="58">
        <v>-10.199999999999999</v>
      </c>
      <c r="K177" s="58">
        <v>-10</v>
      </c>
      <c r="L177" s="58">
        <v>-9.6999999999999993</v>
      </c>
      <c r="M177" s="58">
        <v>-9.6</v>
      </c>
    </row>
    <row r="178" spans="1:13" x14ac:dyDescent="0.2">
      <c r="A178" t="s">
        <v>451</v>
      </c>
      <c r="B178" s="58">
        <v>-11.6</v>
      </c>
      <c r="C178" s="58">
        <v>-10.7</v>
      </c>
      <c r="D178" s="58">
        <v>-10.199999999999999</v>
      </c>
      <c r="E178" s="58">
        <v>-9.9</v>
      </c>
      <c r="F178" s="58">
        <v>-9.4</v>
      </c>
      <c r="G178" s="58">
        <v>-9.1</v>
      </c>
      <c r="H178" s="58">
        <v>-8.8000000000000007</v>
      </c>
      <c r="I178" s="58">
        <v>-8.6</v>
      </c>
      <c r="J178" s="58">
        <v>-8.1999999999999993</v>
      </c>
      <c r="K178" s="58">
        <v>-8.1</v>
      </c>
      <c r="L178" s="58">
        <v>-8</v>
      </c>
      <c r="M178" s="58">
        <v>-7.7</v>
      </c>
    </row>
    <row r="179" spans="1:13" x14ac:dyDescent="0.2">
      <c r="A179" t="s">
        <v>248</v>
      </c>
      <c r="B179" s="58">
        <v>-17.899999999999999</v>
      </c>
      <c r="C179" s="58">
        <v>-17.100000000000001</v>
      </c>
      <c r="D179" s="58">
        <v>-16.100000000000001</v>
      </c>
      <c r="E179" s="58">
        <v>-15.6</v>
      </c>
      <c r="F179" s="58">
        <v>-15</v>
      </c>
      <c r="G179" s="58">
        <v>-14.8</v>
      </c>
      <c r="H179" s="58">
        <v>-14.4</v>
      </c>
      <c r="I179" s="58">
        <v>-13.8</v>
      </c>
      <c r="J179" s="58">
        <v>-13.7</v>
      </c>
      <c r="K179" s="58">
        <v>-13.7</v>
      </c>
      <c r="L179" s="58">
        <v>-13.2</v>
      </c>
      <c r="M179" s="58">
        <v>-13.1</v>
      </c>
    </row>
    <row r="180" spans="1:13" x14ac:dyDescent="0.2">
      <c r="A180" t="s">
        <v>249</v>
      </c>
      <c r="B180" s="58">
        <v>-10.7</v>
      </c>
      <c r="C180" s="58">
        <v>-9.8000000000000007</v>
      </c>
      <c r="D180" s="58">
        <v>-9.1</v>
      </c>
      <c r="E180" s="58">
        <v>-8.5</v>
      </c>
      <c r="F180" s="58">
        <v>-8.5</v>
      </c>
      <c r="G180" s="58">
        <v>-8.4</v>
      </c>
      <c r="H180" s="58">
        <v>-8.1</v>
      </c>
      <c r="I180" s="58">
        <v>-7.8</v>
      </c>
      <c r="J180" s="58">
        <v>-7.6</v>
      </c>
      <c r="K180" s="58">
        <v>-7.5</v>
      </c>
      <c r="L180" s="58">
        <v>-7.4</v>
      </c>
      <c r="M180" s="58">
        <v>-7.2</v>
      </c>
    </row>
    <row r="181" spans="1:13" x14ac:dyDescent="0.2">
      <c r="A181" t="s">
        <v>250</v>
      </c>
      <c r="B181" s="58">
        <v>-20.8</v>
      </c>
      <c r="C181" s="58">
        <v>-20.3</v>
      </c>
      <c r="D181" s="58">
        <v>-18.7</v>
      </c>
      <c r="E181" s="58">
        <v>-18.3</v>
      </c>
      <c r="F181" s="58">
        <v>-17.7</v>
      </c>
      <c r="G181" s="58">
        <v>-17.3</v>
      </c>
      <c r="H181" s="58">
        <v>-16.7</v>
      </c>
      <c r="I181" s="58">
        <v>-16</v>
      </c>
      <c r="J181" s="58">
        <v>-15.7</v>
      </c>
      <c r="K181" s="58">
        <v>-15.2</v>
      </c>
      <c r="L181" s="58">
        <v>-14.9</v>
      </c>
      <c r="M181" s="58">
        <v>-14.8</v>
      </c>
    </row>
    <row r="182" spans="1:13" x14ac:dyDescent="0.2">
      <c r="A182" t="s">
        <v>251</v>
      </c>
      <c r="B182" s="58">
        <v>-11.9</v>
      </c>
      <c r="C182" s="58">
        <v>-11</v>
      </c>
      <c r="D182" s="58">
        <v>-10</v>
      </c>
      <c r="E182" s="58">
        <v>-9.6999999999999993</v>
      </c>
      <c r="F182" s="58">
        <v>-9.6</v>
      </c>
      <c r="G182" s="58">
        <v>-9.3000000000000007</v>
      </c>
      <c r="H182" s="58">
        <v>-9.3000000000000007</v>
      </c>
      <c r="I182" s="58">
        <v>-9.1</v>
      </c>
      <c r="J182" s="58">
        <v>-8.8000000000000007</v>
      </c>
      <c r="K182" s="58">
        <v>-8.6</v>
      </c>
      <c r="L182" s="58">
        <v>-8.5</v>
      </c>
      <c r="M182" s="58">
        <v>-8.4</v>
      </c>
    </row>
    <row r="183" spans="1:13" x14ac:dyDescent="0.2">
      <c r="A183" t="s">
        <v>252</v>
      </c>
      <c r="B183" s="58">
        <v>-11.6</v>
      </c>
      <c r="C183" s="58">
        <v>-10.9</v>
      </c>
      <c r="D183" s="58">
        <v>-10</v>
      </c>
      <c r="E183" s="58">
        <v>-9.5</v>
      </c>
      <c r="F183" s="58">
        <v>-9.1</v>
      </c>
      <c r="G183" s="58">
        <v>-8.8000000000000007</v>
      </c>
      <c r="H183" s="58">
        <v>-8.5</v>
      </c>
      <c r="I183" s="58">
        <v>-8.1999999999999993</v>
      </c>
      <c r="J183" s="58">
        <v>-8.1</v>
      </c>
      <c r="K183" s="58">
        <v>-7.9</v>
      </c>
      <c r="L183" s="58">
        <v>-7.6</v>
      </c>
      <c r="M183" s="58">
        <v>-7.5</v>
      </c>
    </row>
    <row r="184" spans="1:13" x14ac:dyDescent="0.2">
      <c r="A184" t="s">
        <v>253</v>
      </c>
      <c r="B184" s="58">
        <v>-12.4</v>
      </c>
      <c r="C184" s="58">
        <v>-11.5</v>
      </c>
      <c r="D184" s="58">
        <v>-10.9</v>
      </c>
      <c r="E184" s="58">
        <v>-10.3</v>
      </c>
      <c r="F184" s="58">
        <v>-9.8000000000000007</v>
      </c>
      <c r="G184" s="58">
        <v>-9.6</v>
      </c>
      <c r="H184" s="58">
        <v>-9.4</v>
      </c>
      <c r="I184" s="58">
        <v>-9</v>
      </c>
      <c r="J184" s="58">
        <v>-8.6999999999999993</v>
      </c>
      <c r="K184" s="58">
        <v>-8.5</v>
      </c>
      <c r="L184" s="58">
        <v>-8.4</v>
      </c>
      <c r="M184" s="58">
        <v>-8.1999999999999993</v>
      </c>
    </row>
    <row r="185" spans="1:13" x14ac:dyDescent="0.2">
      <c r="A185" t="s">
        <v>254</v>
      </c>
      <c r="B185" s="58">
        <v>-29.9</v>
      </c>
      <c r="C185" s="58">
        <v>-29</v>
      </c>
      <c r="D185" s="58">
        <v>-27.9</v>
      </c>
      <c r="E185" s="58">
        <v>-27.4</v>
      </c>
      <c r="F185" s="58">
        <v>-26.9</v>
      </c>
      <c r="G185" s="58">
        <v>-26</v>
      </c>
      <c r="H185" s="58">
        <v>-25.6</v>
      </c>
      <c r="I185" s="58">
        <v>-25.2</v>
      </c>
      <c r="J185" s="58">
        <v>-24.7</v>
      </c>
      <c r="K185" s="58">
        <v>-24.2</v>
      </c>
      <c r="L185" s="58">
        <v>-23.9</v>
      </c>
      <c r="M185" s="58">
        <v>-23.4</v>
      </c>
    </row>
    <row r="186" spans="1:13" x14ac:dyDescent="0.2">
      <c r="A186" t="s">
        <v>255</v>
      </c>
      <c r="B186" s="58">
        <v>-10.6</v>
      </c>
      <c r="C186" s="58">
        <v>-9.8000000000000007</v>
      </c>
      <c r="D186" s="58">
        <v>-9.4</v>
      </c>
      <c r="E186" s="58">
        <v>-9</v>
      </c>
      <c r="F186" s="58">
        <v>-8.3000000000000007</v>
      </c>
      <c r="G186" s="58">
        <v>-8.3000000000000007</v>
      </c>
      <c r="H186" s="58">
        <v>-8</v>
      </c>
      <c r="I186" s="58">
        <v>-7.8</v>
      </c>
      <c r="J186" s="58">
        <v>-7.5</v>
      </c>
      <c r="K186" s="58">
        <v>-7.3</v>
      </c>
      <c r="L186" s="58">
        <v>-7.2</v>
      </c>
      <c r="M186" s="58">
        <v>-7</v>
      </c>
    </row>
    <row r="187" spans="1:13" x14ac:dyDescent="0.2">
      <c r="A187" t="s">
        <v>256</v>
      </c>
      <c r="B187" s="58">
        <v>-10.5</v>
      </c>
      <c r="C187" s="58">
        <v>-9.6999999999999993</v>
      </c>
      <c r="D187" s="58">
        <v>-9</v>
      </c>
      <c r="E187" s="58">
        <v>-8.5</v>
      </c>
      <c r="F187" s="58">
        <v>-8.3000000000000007</v>
      </c>
      <c r="G187" s="58">
        <v>-8.1999999999999993</v>
      </c>
      <c r="H187" s="58">
        <v>-8.1</v>
      </c>
      <c r="I187" s="58">
        <v>-8</v>
      </c>
      <c r="J187" s="58">
        <v>-7.8</v>
      </c>
      <c r="K187" s="58">
        <v>-7.7</v>
      </c>
      <c r="L187" s="58">
        <v>-7.6</v>
      </c>
      <c r="M187" s="58">
        <v>-7.6</v>
      </c>
    </row>
    <row r="188" spans="1:13" x14ac:dyDescent="0.2">
      <c r="A188" t="s">
        <v>257</v>
      </c>
      <c r="B188" s="58">
        <v>-24.4</v>
      </c>
      <c r="C188" s="58">
        <v>-23.7</v>
      </c>
      <c r="D188" s="58">
        <v>-22.4</v>
      </c>
      <c r="E188" s="58">
        <v>-21.8</v>
      </c>
      <c r="F188" s="58">
        <v>-21.3</v>
      </c>
      <c r="G188" s="58">
        <v>-21.2</v>
      </c>
      <c r="H188" s="58">
        <v>-20.9</v>
      </c>
      <c r="I188" s="58">
        <v>-20.5</v>
      </c>
      <c r="J188" s="58">
        <v>-20.100000000000001</v>
      </c>
      <c r="K188" s="58">
        <v>-19.600000000000001</v>
      </c>
      <c r="L188" s="58">
        <v>-19.399999999999999</v>
      </c>
      <c r="M188" s="58">
        <v>-19.2</v>
      </c>
    </row>
    <row r="189" spans="1:13" x14ac:dyDescent="0.2">
      <c r="A189" t="s">
        <v>258</v>
      </c>
      <c r="B189" s="58">
        <v>-23.4</v>
      </c>
      <c r="C189" s="58">
        <v>-22.8</v>
      </c>
      <c r="D189" s="58">
        <v>-22</v>
      </c>
      <c r="E189" s="58">
        <v>-21.5</v>
      </c>
      <c r="F189" s="58">
        <v>-20.7</v>
      </c>
      <c r="G189" s="58">
        <v>-20.399999999999999</v>
      </c>
      <c r="H189" s="58">
        <v>-20</v>
      </c>
      <c r="I189" s="58">
        <v>-19.8</v>
      </c>
      <c r="J189" s="58">
        <v>-19.5</v>
      </c>
      <c r="K189" s="58">
        <v>-19.3</v>
      </c>
      <c r="L189" s="58">
        <v>-18.899999999999999</v>
      </c>
      <c r="M189" s="58">
        <v>-18.5</v>
      </c>
    </row>
    <row r="190" spans="1:13" x14ac:dyDescent="0.2">
      <c r="A190" t="s">
        <v>259</v>
      </c>
      <c r="B190" s="58">
        <v>-21.2</v>
      </c>
      <c r="C190" s="58">
        <v>-20.399999999999999</v>
      </c>
      <c r="D190" s="58">
        <v>-20.100000000000001</v>
      </c>
      <c r="E190" s="58">
        <v>-19.3</v>
      </c>
      <c r="F190" s="58">
        <v>-18.7</v>
      </c>
      <c r="G190" s="58">
        <v>-18.7</v>
      </c>
      <c r="H190" s="58">
        <v>-18.3</v>
      </c>
      <c r="I190" s="58">
        <v>-18.100000000000001</v>
      </c>
      <c r="J190" s="58">
        <v>-17.7</v>
      </c>
      <c r="K190" s="58">
        <v>-17.2</v>
      </c>
      <c r="L190" s="58">
        <v>-17</v>
      </c>
      <c r="M190" s="58">
        <v>-16.600000000000001</v>
      </c>
    </row>
    <row r="191" spans="1:13" x14ac:dyDescent="0.2">
      <c r="A191" t="s">
        <v>260</v>
      </c>
      <c r="B191" s="58">
        <v>-9.1</v>
      </c>
      <c r="C191" s="58">
        <v>-8.4</v>
      </c>
      <c r="D191" s="58">
        <v>-7.8</v>
      </c>
      <c r="E191" s="58">
        <v>-7.4</v>
      </c>
      <c r="F191" s="58">
        <v>-7.2</v>
      </c>
      <c r="G191" s="58">
        <v>-7.1</v>
      </c>
      <c r="H191" s="58">
        <v>-6.9</v>
      </c>
      <c r="I191" s="58">
        <v>-6.7</v>
      </c>
      <c r="J191" s="58">
        <v>-6.5</v>
      </c>
      <c r="K191" s="58">
        <v>-6.3</v>
      </c>
      <c r="L191" s="58">
        <v>-6.2</v>
      </c>
      <c r="M191" s="58">
        <v>-6.2</v>
      </c>
    </row>
    <row r="192" spans="1:13" x14ac:dyDescent="0.2">
      <c r="A192" t="s">
        <v>261</v>
      </c>
      <c r="B192" s="58">
        <v>-20.3</v>
      </c>
      <c r="C192" s="58">
        <v>-19.7</v>
      </c>
      <c r="D192" s="58">
        <v>-18.7</v>
      </c>
      <c r="E192" s="58">
        <v>-18</v>
      </c>
      <c r="F192" s="58">
        <v>-17.399999999999999</v>
      </c>
      <c r="G192" s="58">
        <v>-17</v>
      </c>
      <c r="H192" s="58">
        <v>-16.600000000000001</v>
      </c>
      <c r="I192" s="58">
        <v>-15.9</v>
      </c>
      <c r="J192" s="58">
        <v>-15.5</v>
      </c>
      <c r="K192" s="58">
        <v>-15.4</v>
      </c>
      <c r="L192" s="58">
        <v>-14.8</v>
      </c>
      <c r="M192" s="58">
        <v>-14.6</v>
      </c>
    </row>
    <row r="193" spans="1:13" x14ac:dyDescent="0.2">
      <c r="A193" t="s">
        <v>262</v>
      </c>
      <c r="B193" s="58">
        <v>-18.100000000000001</v>
      </c>
      <c r="C193" s="58">
        <v>-16.7</v>
      </c>
      <c r="D193" s="58">
        <v>-16</v>
      </c>
      <c r="E193" s="58">
        <v>-15.3</v>
      </c>
      <c r="F193" s="58">
        <v>-14.9</v>
      </c>
      <c r="G193" s="58">
        <v>-14.5</v>
      </c>
      <c r="H193" s="58">
        <v>-13.8</v>
      </c>
      <c r="I193" s="58">
        <v>-13.4</v>
      </c>
      <c r="J193" s="58">
        <v>-13.2</v>
      </c>
      <c r="K193" s="58">
        <v>-13</v>
      </c>
      <c r="L193" s="58">
        <v>-12.8</v>
      </c>
      <c r="M193" s="58">
        <v>-12.5</v>
      </c>
    </row>
    <row r="194" spans="1:13" x14ac:dyDescent="0.2">
      <c r="A194" t="s">
        <v>263</v>
      </c>
      <c r="B194" s="58">
        <v>-14.5</v>
      </c>
      <c r="C194" s="58">
        <v>-13.9</v>
      </c>
      <c r="D194" s="58">
        <v>-13.1</v>
      </c>
      <c r="E194" s="58">
        <v>-12.3</v>
      </c>
      <c r="F194" s="58">
        <v>-12.1</v>
      </c>
      <c r="G194" s="58">
        <v>-11.5</v>
      </c>
      <c r="H194" s="58">
        <v>-11.3</v>
      </c>
      <c r="I194" s="58">
        <v>-11.1</v>
      </c>
      <c r="J194" s="58">
        <v>-11</v>
      </c>
      <c r="K194" s="58">
        <v>-10.8</v>
      </c>
      <c r="L194" s="58">
        <v>-10.5</v>
      </c>
      <c r="M194" s="58">
        <v>-10.1</v>
      </c>
    </row>
    <row r="195" spans="1:13" x14ac:dyDescent="0.2">
      <c r="A195" t="s">
        <v>264</v>
      </c>
      <c r="B195" s="58">
        <v>-17.5</v>
      </c>
      <c r="C195" s="58">
        <v>-16.3</v>
      </c>
      <c r="D195" s="58">
        <v>-15.5</v>
      </c>
      <c r="E195" s="58">
        <v>-15.1</v>
      </c>
      <c r="F195" s="58">
        <v>-14.5</v>
      </c>
      <c r="G195" s="58">
        <v>-14.2</v>
      </c>
      <c r="H195" s="58">
        <v>-13.8</v>
      </c>
      <c r="I195" s="58">
        <v>-13.4</v>
      </c>
      <c r="J195" s="58">
        <v>-13.3</v>
      </c>
      <c r="K195" s="58">
        <v>-13</v>
      </c>
      <c r="L195" s="58">
        <v>-12.8</v>
      </c>
      <c r="M195" s="58">
        <v>-12.8</v>
      </c>
    </row>
    <row r="196" spans="1:13" x14ac:dyDescent="0.2">
      <c r="A196" t="s">
        <v>265</v>
      </c>
      <c r="B196" s="58">
        <v>-15.4</v>
      </c>
      <c r="C196" s="58">
        <v>-14.4</v>
      </c>
      <c r="D196" s="58">
        <v>-13.7</v>
      </c>
      <c r="E196" s="58">
        <v>-13.3</v>
      </c>
      <c r="F196" s="58">
        <v>-12.8</v>
      </c>
      <c r="G196" s="58">
        <v>-12.4</v>
      </c>
      <c r="H196" s="58">
        <v>-12.3</v>
      </c>
      <c r="I196" s="58">
        <v>-11.9</v>
      </c>
      <c r="J196" s="58">
        <v>-11.7</v>
      </c>
      <c r="K196" s="58">
        <v>-11.3</v>
      </c>
      <c r="L196" s="58">
        <v>-11.1</v>
      </c>
      <c r="M196" s="58">
        <v>-10.9</v>
      </c>
    </row>
    <row r="197" spans="1:13" x14ac:dyDescent="0.2">
      <c r="A197" t="s">
        <v>266</v>
      </c>
      <c r="B197" s="58">
        <v>-7.5</v>
      </c>
      <c r="C197" s="58">
        <v>-6.7</v>
      </c>
      <c r="D197" s="58">
        <v>-6.1</v>
      </c>
      <c r="E197" s="58">
        <v>-5.6</v>
      </c>
      <c r="F197" s="58">
        <v>-5.5</v>
      </c>
      <c r="G197" s="58">
        <v>-5.5</v>
      </c>
      <c r="H197" s="58">
        <v>-5.2</v>
      </c>
      <c r="I197" s="58">
        <v>-5.2</v>
      </c>
      <c r="J197" s="58">
        <v>-5.0999999999999996</v>
      </c>
      <c r="K197" s="58">
        <v>-5</v>
      </c>
      <c r="L197" s="58">
        <v>-4.9000000000000004</v>
      </c>
      <c r="M197" s="58">
        <v>-4.8</v>
      </c>
    </row>
    <row r="198" spans="1:13" x14ac:dyDescent="0.2">
      <c r="A198" t="s">
        <v>267</v>
      </c>
      <c r="B198" s="58">
        <v>-8.5</v>
      </c>
      <c r="C198" s="58">
        <v>-7.9</v>
      </c>
      <c r="D198" s="58">
        <v>-7.2</v>
      </c>
      <c r="E198" s="58">
        <v>-6.8</v>
      </c>
      <c r="F198" s="58">
        <v>-6.6</v>
      </c>
      <c r="G198" s="58">
        <v>-6.5</v>
      </c>
      <c r="H198" s="58">
        <v>-6.5</v>
      </c>
      <c r="I198" s="58">
        <v>-6.4</v>
      </c>
      <c r="J198" s="58">
        <v>-6.3</v>
      </c>
      <c r="K198" s="58">
        <v>-6.2</v>
      </c>
      <c r="L198" s="58">
        <v>-6.1</v>
      </c>
      <c r="M198" s="58">
        <v>-6</v>
      </c>
    </row>
    <row r="199" spans="1:13" x14ac:dyDescent="0.2">
      <c r="A199" t="s">
        <v>268</v>
      </c>
      <c r="B199" s="58">
        <v>-13.4</v>
      </c>
      <c r="C199" s="58">
        <v>-12.6</v>
      </c>
      <c r="D199" s="58">
        <v>-12.2</v>
      </c>
      <c r="E199" s="58">
        <v>-11.5</v>
      </c>
      <c r="F199" s="58">
        <v>-11</v>
      </c>
      <c r="G199" s="58">
        <v>-10.6</v>
      </c>
      <c r="H199" s="58">
        <v>-10.199999999999999</v>
      </c>
      <c r="I199" s="58">
        <v>-10</v>
      </c>
      <c r="J199" s="58">
        <v>-9.8000000000000007</v>
      </c>
      <c r="K199" s="58">
        <v>-9.4</v>
      </c>
      <c r="L199" s="58">
        <v>-9.1999999999999993</v>
      </c>
      <c r="M199" s="58">
        <v>-9.1</v>
      </c>
    </row>
    <row r="200" spans="1:13" x14ac:dyDescent="0.2">
      <c r="A200" t="s">
        <v>269</v>
      </c>
      <c r="B200" s="58">
        <v>-22.5</v>
      </c>
      <c r="C200" s="58">
        <v>-21.5</v>
      </c>
      <c r="D200" s="58">
        <v>-21</v>
      </c>
      <c r="E200" s="58">
        <v>-20.2</v>
      </c>
      <c r="F200" s="58">
        <v>-20</v>
      </c>
      <c r="G200" s="58">
        <v>-19.5</v>
      </c>
      <c r="H200" s="58">
        <v>-19.2</v>
      </c>
      <c r="I200" s="58">
        <v>-19</v>
      </c>
      <c r="J200" s="58">
        <v>-18.399999999999999</v>
      </c>
      <c r="K200" s="58">
        <v>-18.100000000000001</v>
      </c>
      <c r="L200" s="58">
        <v>-17.8</v>
      </c>
      <c r="M200" s="58">
        <v>-17.5</v>
      </c>
    </row>
    <row r="201" spans="1:13" x14ac:dyDescent="0.2">
      <c r="A201" t="s">
        <v>270</v>
      </c>
      <c r="B201" s="58">
        <v>-17</v>
      </c>
      <c r="C201" s="58">
        <v>-16.2</v>
      </c>
      <c r="D201" s="58">
        <v>-15.1</v>
      </c>
      <c r="E201" s="58">
        <v>-14.8</v>
      </c>
      <c r="F201" s="58">
        <v>-14.4</v>
      </c>
      <c r="G201" s="58">
        <v>-14</v>
      </c>
      <c r="H201" s="58">
        <v>-13.6</v>
      </c>
      <c r="I201" s="58">
        <v>-13.3</v>
      </c>
      <c r="J201" s="58">
        <v>-12.9</v>
      </c>
      <c r="K201" s="58">
        <v>-12.9</v>
      </c>
      <c r="L201" s="58">
        <v>-12.3</v>
      </c>
      <c r="M201" s="58">
        <v>-12.3</v>
      </c>
    </row>
    <row r="202" spans="1:13" x14ac:dyDescent="0.2">
      <c r="A202" t="s">
        <v>452</v>
      </c>
      <c r="B202" s="58">
        <v>-16.3</v>
      </c>
      <c r="C202" s="58">
        <v>-15.2</v>
      </c>
      <c r="D202" s="58">
        <v>-14.5</v>
      </c>
      <c r="E202" s="58">
        <v>-14.1</v>
      </c>
      <c r="F202" s="58">
        <v>-14.1</v>
      </c>
      <c r="G202" s="58">
        <v>-13.4</v>
      </c>
      <c r="H202" s="58">
        <v>-13.2</v>
      </c>
      <c r="I202" s="58">
        <v>-12.9</v>
      </c>
      <c r="J202" s="58">
        <v>-12.7</v>
      </c>
      <c r="K202" s="58">
        <v>-12.6</v>
      </c>
      <c r="L202" s="58">
        <v>-12.1</v>
      </c>
      <c r="M202" s="58">
        <v>-11.8</v>
      </c>
    </row>
    <row r="203" spans="1:13" x14ac:dyDescent="0.2">
      <c r="A203" t="s">
        <v>271</v>
      </c>
      <c r="B203" s="58">
        <v>-8.1</v>
      </c>
      <c r="C203" s="58">
        <v>-7.5</v>
      </c>
      <c r="D203" s="58">
        <v>-6.9</v>
      </c>
      <c r="E203" s="58">
        <v>-6.7</v>
      </c>
      <c r="F203" s="58">
        <v>-6.3</v>
      </c>
      <c r="G203" s="58">
        <v>-6.3</v>
      </c>
      <c r="H203" s="58">
        <v>-6.2</v>
      </c>
      <c r="I203" s="58">
        <v>-6.1</v>
      </c>
      <c r="J203" s="58">
        <v>-6.1</v>
      </c>
      <c r="K203" s="58">
        <v>-6.1</v>
      </c>
      <c r="L203" s="58">
        <v>-5.8</v>
      </c>
      <c r="M203" s="58">
        <v>-5.8</v>
      </c>
    </row>
    <row r="204" spans="1:13" x14ac:dyDescent="0.2">
      <c r="A204" t="s">
        <v>272</v>
      </c>
      <c r="B204" s="58">
        <v>-14.9</v>
      </c>
      <c r="C204" s="58">
        <v>-13.9</v>
      </c>
      <c r="D204" s="58">
        <v>-13.4</v>
      </c>
      <c r="E204" s="58">
        <v>-13</v>
      </c>
      <c r="F204" s="58">
        <v>-12.7</v>
      </c>
      <c r="G204" s="58">
        <v>-12.6</v>
      </c>
      <c r="H204" s="58">
        <v>-12.2</v>
      </c>
      <c r="I204" s="58">
        <v>-12.1</v>
      </c>
      <c r="J204" s="58">
        <v>-11.6</v>
      </c>
      <c r="K204" s="58">
        <v>-11.3</v>
      </c>
      <c r="L204" s="58">
        <v>-11</v>
      </c>
      <c r="M204" s="58">
        <v>-10.9</v>
      </c>
    </row>
    <row r="205" spans="1:13" x14ac:dyDescent="0.2">
      <c r="A205" t="s">
        <v>453</v>
      </c>
      <c r="B205" s="58">
        <v>-9.6</v>
      </c>
      <c r="C205" s="58">
        <v>-9.1999999999999993</v>
      </c>
      <c r="D205" s="58">
        <v>-8.6</v>
      </c>
      <c r="E205" s="58">
        <v>-8.4</v>
      </c>
      <c r="F205" s="58">
        <v>-8</v>
      </c>
      <c r="G205" s="58">
        <v>-7.7</v>
      </c>
      <c r="H205" s="58">
        <v>-7.5</v>
      </c>
      <c r="I205" s="58">
        <v>-7.1</v>
      </c>
      <c r="J205" s="58">
        <v>-6.8</v>
      </c>
      <c r="K205" s="58">
        <v>-6.7</v>
      </c>
      <c r="L205" s="58">
        <v>-6.6</v>
      </c>
      <c r="M205" s="58">
        <v>-6.5</v>
      </c>
    </row>
    <row r="206" spans="1:13" x14ac:dyDescent="0.2">
      <c r="A206" t="s">
        <v>273</v>
      </c>
      <c r="B206" s="58">
        <v>-13</v>
      </c>
      <c r="C206" s="58">
        <v>-12.1</v>
      </c>
      <c r="D206" s="58">
        <v>-11.5</v>
      </c>
      <c r="E206" s="58">
        <v>-10.9</v>
      </c>
      <c r="F206" s="58">
        <v>-10.4</v>
      </c>
      <c r="G206" s="58">
        <v>-10</v>
      </c>
      <c r="H206" s="58">
        <v>-9.6</v>
      </c>
      <c r="I206" s="58">
        <v>-9.3000000000000007</v>
      </c>
      <c r="J206" s="58">
        <v>-9.1</v>
      </c>
      <c r="K206" s="58">
        <v>-8.8000000000000007</v>
      </c>
      <c r="L206" s="58">
        <v>-8.6</v>
      </c>
      <c r="M206" s="58">
        <v>-8.5</v>
      </c>
    </row>
    <row r="207" spans="1:13" x14ac:dyDescent="0.2">
      <c r="A207" t="s">
        <v>274</v>
      </c>
      <c r="B207" s="58">
        <v>-16.899999999999999</v>
      </c>
      <c r="C207" s="58">
        <v>-15.8</v>
      </c>
      <c r="D207" s="58">
        <v>-14.9</v>
      </c>
      <c r="E207" s="58">
        <v>-14.6</v>
      </c>
      <c r="F207" s="58">
        <v>-14</v>
      </c>
      <c r="G207" s="58">
        <v>-13.7</v>
      </c>
      <c r="H207" s="58">
        <v>-13.3</v>
      </c>
      <c r="I207" s="58">
        <v>-13.1</v>
      </c>
      <c r="J207" s="58">
        <v>-12.7</v>
      </c>
      <c r="K207" s="58">
        <v>-12.5</v>
      </c>
      <c r="L207" s="58">
        <v>-12.3</v>
      </c>
      <c r="M207" s="58">
        <v>-11.9</v>
      </c>
    </row>
    <row r="208" spans="1:13" x14ac:dyDescent="0.2">
      <c r="A208" t="s">
        <v>275</v>
      </c>
      <c r="B208" s="58">
        <v>-23.4</v>
      </c>
      <c r="C208" s="58">
        <v>-22.4</v>
      </c>
      <c r="D208" s="58">
        <v>-22</v>
      </c>
      <c r="E208" s="58">
        <v>-21.4</v>
      </c>
      <c r="F208" s="58">
        <v>-20.399999999999999</v>
      </c>
      <c r="G208" s="58">
        <v>-19.899999999999999</v>
      </c>
      <c r="H208" s="58">
        <v>-19.3</v>
      </c>
      <c r="I208" s="58">
        <v>-18.899999999999999</v>
      </c>
      <c r="J208" s="58">
        <v>-18.3</v>
      </c>
      <c r="K208" s="58">
        <v>-18</v>
      </c>
      <c r="L208" s="58">
        <v>-18</v>
      </c>
      <c r="M208" s="58">
        <v>-17.600000000000001</v>
      </c>
    </row>
    <row r="209" spans="1:22" x14ac:dyDescent="0.2">
      <c r="A209" t="s">
        <v>276</v>
      </c>
      <c r="B209" s="58">
        <v>-14.5</v>
      </c>
      <c r="C209" s="58">
        <v>-13.6</v>
      </c>
      <c r="D209" s="58">
        <v>-12.9</v>
      </c>
      <c r="E209" s="58">
        <v>-12.4</v>
      </c>
      <c r="F209" s="58">
        <v>-12</v>
      </c>
      <c r="G209" s="58">
        <v>-11.5</v>
      </c>
      <c r="H209" s="58">
        <v>-11.4</v>
      </c>
      <c r="I209" s="58">
        <v>-11.1</v>
      </c>
      <c r="J209" s="58">
        <v>-11</v>
      </c>
      <c r="K209" s="58">
        <v>-10.7</v>
      </c>
      <c r="L209" s="58">
        <v>-10.5</v>
      </c>
      <c r="M209" s="58">
        <v>-10.199999999999999</v>
      </c>
    </row>
    <row r="210" spans="1:22" x14ac:dyDescent="0.2">
      <c r="A210" t="s">
        <v>277</v>
      </c>
      <c r="B210" s="58">
        <v>-13.8</v>
      </c>
      <c r="C210" s="58">
        <v>-13.3</v>
      </c>
      <c r="D210" s="58">
        <v>-12.5</v>
      </c>
      <c r="E210" s="58">
        <v>-11.9</v>
      </c>
      <c r="F210" s="58">
        <v>-11.6</v>
      </c>
      <c r="G210" s="58">
        <v>-11.1</v>
      </c>
      <c r="H210" s="58">
        <v>-10.9</v>
      </c>
      <c r="I210" s="58">
        <v>-10.6</v>
      </c>
      <c r="J210" s="58">
        <v>-10.5</v>
      </c>
      <c r="K210" s="58">
        <v>-10.199999999999999</v>
      </c>
      <c r="L210" s="58">
        <v>-10.1</v>
      </c>
      <c r="M210" s="58">
        <v>-9.6999999999999993</v>
      </c>
    </row>
    <row r="211" spans="1:22" x14ac:dyDescent="0.2">
      <c r="A211" t="s">
        <v>278</v>
      </c>
      <c r="B211" s="58">
        <v>-30</v>
      </c>
      <c r="C211" s="58">
        <v>-28.7</v>
      </c>
      <c r="D211" s="58">
        <v>-27.8</v>
      </c>
      <c r="E211" s="58">
        <v>-26.5</v>
      </c>
      <c r="F211" s="58">
        <v>-25.4</v>
      </c>
      <c r="G211" s="58">
        <v>-25</v>
      </c>
      <c r="H211" s="58">
        <v>-24.5</v>
      </c>
      <c r="I211" s="58">
        <v>-24.1</v>
      </c>
      <c r="J211" s="58">
        <v>-23.9</v>
      </c>
      <c r="K211" s="58">
        <v>-23.4</v>
      </c>
      <c r="L211" s="58">
        <v>-23</v>
      </c>
      <c r="M211" s="58">
        <v>-22.7</v>
      </c>
    </row>
    <row r="212" spans="1:22" x14ac:dyDescent="0.2">
      <c r="A212" t="s">
        <v>279</v>
      </c>
      <c r="B212" s="58">
        <v>-8.4</v>
      </c>
      <c r="C212" s="58">
        <v>-7.5</v>
      </c>
      <c r="D212" s="58">
        <v>-6.9</v>
      </c>
      <c r="E212" s="58">
        <v>-6.5</v>
      </c>
      <c r="F212" s="58">
        <v>-6.4</v>
      </c>
      <c r="G212" s="58">
        <v>-6.4</v>
      </c>
      <c r="H212" s="58">
        <v>-6.2</v>
      </c>
      <c r="I212" s="58">
        <v>-6.1</v>
      </c>
      <c r="J212" s="58">
        <v>-6</v>
      </c>
      <c r="K212" s="58">
        <v>-6</v>
      </c>
      <c r="L212" s="58">
        <v>-5.9</v>
      </c>
      <c r="M212" s="58">
        <v>-5.7</v>
      </c>
    </row>
    <row r="213" spans="1:22" x14ac:dyDescent="0.2">
      <c r="A213" t="s">
        <v>280</v>
      </c>
      <c r="B213" s="58">
        <v>-10.5</v>
      </c>
      <c r="C213" s="58">
        <v>-9.9</v>
      </c>
      <c r="D213" s="58">
        <v>-9.5</v>
      </c>
      <c r="E213" s="58">
        <v>-9.1</v>
      </c>
      <c r="F213" s="58">
        <v>-8.6999999999999993</v>
      </c>
      <c r="G213" s="58">
        <v>-8.4</v>
      </c>
      <c r="H213" s="58">
        <v>-8</v>
      </c>
      <c r="I213" s="58">
        <v>-7.8</v>
      </c>
      <c r="J213" s="58">
        <v>-7.5</v>
      </c>
      <c r="K213" s="58">
        <v>-7.4</v>
      </c>
      <c r="L213" s="58">
        <v>-7.4</v>
      </c>
      <c r="M213" s="58">
        <v>-7.1</v>
      </c>
    </row>
    <row r="214" spans="1:22" x14ac:dyDescent="0.2">
      <c r="A214" t="s">
        <v>281</v>
      </c>
      <c r="B214" s="58">
        <v>-13.3</v>
      </c>
      <c r="C214" s="58">
        <v>-12.9</v>
      </c>
      <c r="D214" s="58">
        <v>-12</v>
      </c>
      <c r="E214" s="58">
        <v>-11.5</v>
      </c>
      <c r="F214" s="58">
        <v>-11.3</v>
      </c>
      <c r="G214" s="58">
        <v>-10.7</v>
      </c>
      <c r="H214" s="58">
        <v>-10.5</v>
      </c>
      <c r="I214" s="58">
        <v>-10.3</v>
      </c>
      <c r="J214" s="58">
        <v>-10.1</v>
      </c>
      <c r="K214" s="58">
        <v>-10</v>
      </c>
      <c r="L214" s="58">
        <v>-9.6999999999999993</v>
      </c>
      <c r="M214" s="58">
        <v>-9.3000000000000007</v>
      </c>
    </row>
    <row r="215" spans="1:22" x14ac:dyDescent="0.2">
      <c r="A215" t="s">
        <v>282</v>
      </c>
      <c r="B215" s="58">
        <v>-13.8</v>
      </c>
      <c r="C215" s="58">
        <v>-13.3</v>
      </c>
      <c r="D215" s="58">
        <v>-12.5</v>
      </c>
      <c r="E215" s="58">
        <v>-11.9</v>
      </c>
      <c r="F215" s="58">
        <v>-11.6</v>
      </c>
      <c r="G215" s="58">
        <v>-11.1</v>
      </c>
      <c r="H215" s="58">
        <v>-10.9</v>
      </c>
      <c r="I215" s="58">
        <v>-10.6</v>
      </c>
      <c r="J215" s="58">
        <v>-10.5</v>
      </c>
      <c r="K215" s="58">
        <v>-10.199999999999999</v>
      </c>
      <c r="L215" s="58">
        <v>-10.1</v>
      </c>
      <c r="M215" s="58">
        <v>-9.6999999999999993</v>
      </c>
    </row>
    <row r="216" spans="1:22" x14ac:dyDescent="0.2">
      <c r="A216" t="s">
        <v>283</v>
      </c>
      <c r="B216" s="58">
        <v>-17.600000000000001</v>
      </c>
      <c r="C216" s="58">
        <v>-16.8</v>
      </c>
      <c r="D216" s="58">
        <v>-15.6</v>
      </c>
      <c r="E216" s="58">
        <v>-15.3</v>
      </c>
      <c r="F216" s="58">
        <v>-15.3</v>
      </c>
      <c r="G216" s="58">
        <v>-14.6</v>
      </c>
      <c r="H216" s="58">
        <v>-14.5</v>
      </c>
      <c r="I216" s="58">
        <v>-14.2</v>
      </c>
      <c r="J216" s="58">
        <v>-13.9</v>
      </c>
      <c r="K216" s="58">
        <v>-13.9</v>
      </c>
      <c r="L216" s="58">
        <v>-13.4</v>
      </c>
      <c r="M216" s="58">
        <v>-13</v>
      </c>
    </row>
    <row r="217" spans="1:22" x14ac:dyDescent="0.2">
      <c r="A217" t="s">
        <v>284</v>
      </c>
      <c r="B217" s="58">
        <v>-19.7</v>
      </c>
      <c r="C217" s="58">
        <v>-19.100000000000001</v>
      </c>
      <c r="D217" s="58">
        <v>-18.3</v>
      </c>
      <c r="E217" s="58">
        <v>-17.8</v>
      </c>
      <c r="F217" s="58">
        <v>-17.7</v>
      </c>
      <c r="G217" s="58">
        <v>-17</v>
      </c>
      <c r="H217" s="58">
        <v>-16.399999999999999</v>
      </c>
      <c r="I217" s="58">
        <v>-15.9</v>
      </c>
      <c r="J217" s="58">
        <v>-15.5</v>
      </c>
      <c r="K217" s="58">
        <v>-15</v>
      </c>
      <c r="L217" s="58">
        <v>-14.6</v>
      </c>
      <c r="M217" s="58">
        <v>-14.4</v>
      </c>
    </row>
    <row r="218" spans="1:22" x14ac:dyDescent="0.2">
      <c r="A218" t="s">
        <v>285</v>
      </c>
      <c r="B218" s="58">
        <v>-27.1</v>
      </c>
      <c r="C218" s="58">
        <v>-25.7</v>
      </c>
      <c r="D218" s="58">
        <v>-25</v>
      </c>
      <c r="E218" s="58">
        <v>-23.9</v>
      </c>
      <c r="F218" s="58">
        <v>-23</v>
      </c>
      <c r="G218" s="58">
        <v>-22.7</v>
      </c>
      <c r="H218" s="58">
        <v>-22.2</v>
      </c>
      <c r="I218" s="58">
        <v>-21.8</v>
      </c>
      <c r="J218" s="58">
        <v>-21.4</v>
      </c>
      <c r="K218" s="58">
        <v>-20.9</v>
      </c>
      <c r="L218" s="58">
        <v>-20.7</v>
      </c>
      <c r="M218" s="58">
        <v>-20.5</v>
      </c>
    </row>
    <row r="219" spans="1:22" x14ac:dyDescent="0.2">
      <c r="A219" t="s">
        <v>286</v>
      </c>
      <c r="B219" s="58">
        <v>-16.8</v>
      </c>
      <c r="C219" s="58">
        <v>-15.8</v>
      </c>
      <c r="D219" s="58">
        <v>-15</v>
      </c>
      <c r="E219" s="58">
        <v>-14.2</v>
      </c>
      <c r="F219" s="58">
        <v>-13.9</v>
      </c>
      <c r="G219" s="58">
        <v>-13.2</v>
      </c>
      <c r="H219" s="58">
        <v>-13.2</v>
      </c>
      <c r="I219" s="58">
        <v>-12.7</v>
      </c>
      <c r="J219" s="58">
        <v>-12.6</v>
      </c>
      <c r="K219" s="58">
        <v>-12.5</v>
      </c>
      <c r="L219" s="58">
        <v>-12</v>
      </c>
      <c r="M219" s="58">
        <v>-11.6</v>
      </c>
    </row>
    <row r="220" spans="1:22" x14ac:dyDescent="0.2">
      <c r="A220" t="s">
        <v>287</v>
      </c>
      <c r="B220" s="58">
        <v>-11.7</v>
      </c>
      <c r="C220" s="58">
        <v>-10.9</v>
      </c>
      <c r="D220" s="58">
        <v>-10.5</v>
      </c>
      <c r="E220" s="58">
        <v>-9.9</v>
      </c>
      <c r="F220" s="58">
        <v>-9.6999999999999993</v>
      </c>
      <c r="G220" s="58">
        <v>-9.1999999999999993</v>
      </c>
      <c r="H220" s="58">
        <v>-9.1999999999999993</v>
      </c>
      <c r="I220" s="58">
        <v>-8.6999999999999993</v>
      </c>
      <c r="J220" s="58">
        <v>-8.4</v>
      </c>
      <c r="K220" s="58">
        <v>-8.1999999999999993</v>
      </c>
      <c r="L220" s="58">
        <v>-8</v>
      </c>
      <c r="M220" s="58">
        <v>-7.9</v>
      </c>
    </row>
    <row r="221" spans="1:22" x14ac:dyDescent="0.2">
      <c r="A221" t="s">
        <v>288</v>
      </c>
      <c r="B221" s="58">
        <v>-22.9</v>
      </c>
      <c r="C221" s="58">
        <v>-21.6</v>
      </c>
      <c r="D221" s="58">
        <v>-21.4</v>
      </c>
      <c r="E221" s="58">
        <v>-20.7</v>
      </c>
      <c r="F221" s="58">
        <v>-20.3</v>
      </c>
      <c r="G221" s="58">
        <v>-19.8</v>
      </c>
      <c r="H221" s="58">
        <v>-18.8</v>
      </c>
      <c r="I221" s="58">
        <v>-18.2</v>
      </c>
      <c r="J221" s="58">
        <v>-17.8</v>
      </c>
      <c r="K221" s="58">
        <v>-17.5</v>
      </c>
      <c r="L221" s="58">
        <v>-17.3</v>
      </c>
      <c r="M221" s="58">
        <v>-17</v>
      </c>
    </row>
    <row r="222" spans="1:22" x14ac:dyDescent="0.2">
      <c r="A222" t="s">
        <v>289</v>
      </c>
      <c r="B222" s="58">
        <v>-13.8</v>
      </c>
      <c r="C222" s="58">
        <v>-13.3</v>
      </c>
      <c r="D222" s="58">
        <v>-12.5</v>
      </c>
      <c r="E222" s="58">
        <v>-11.9</v>
      </c>
      <c r="F222" s="58">
        <v>-11.6</v>
      </c>
      <c r="G222" s="58">
        <v>-11.1</v>
      </c>
      <c r="H222" s="58">
        <v>-10.9</v>
      </c>
      <c r="I222" s="58">
        <v>-10.6</v>
      </c>
      <c r="J222" s="58">
        <v>-10.5</v>
      </c>
      <c r="K222" s="58">
        <v>-10.199999999999999</v>
      </c>
      <c r="L222" s="58">
        <v>-10.1</v>
      </c>
      <c r="M222" s="58">
        <v>-9.6999999999999993</v>
      </c>
    </row>
    <row r="223" spans="1:22" x14ac:dyDescent="0.2">
      <c r="A223" t="s">
        <v>290</v>
      </c>
      <c r="B223" s="58">
        <v>-19.600000000000001</v>
      </c>
      <c r="C223" s="58">
        <v>-19.100000000000001</v>
      </c>
      <c r="D223" s="58">
        <v>-17.899999999999999</v>
      </c>
      <c r="E223" s="58">
        <v>-17.2</v>
      </c>
      <c r="F223" s="58">
        <v>-16.600000000000001</v>
      </c>
      <c r="G223" s="58">
        <v>-16.399999999999999</v>
      </c>
      <c r="H223" s="58">
        <v>-16.100000000000001</v>
      </c>
      <c r="I223" s="58">
        <v>-15.8</v>
      </c>
      <c r="J223" s="58">
        <v>-15.5</v>
      </c>
      <c r="K223" s="58">
        <v>-15.4</v>
      </c>
      <c r="L223" s="58">
        <v>-15.2</v>
      </c>
      <c r="M223" s="58">
        <v>-14.9</v>
      </c>
      <c r="N223" s="45"/>
      <c r="O223" s="45"/>
      <c r="P223" s="45"/>
      <c r="Q223" s="45"/>
      <c r="R223" s="45"/>
      <c r="S223" s="45"/>
      <c r="T223" s="45"/>
      <c r="U223" s="45"/>
      <c r="V223" s="45"/>
    </row>
    <row r="224" spans="1:22" x14ac:dyDescent="0.2">
      <c r="A224" t="s">
        <v>291</v>
      </c>
      <c r="B224" s="58">
        <v>-18.899999999999999</v>
      </c>
      <c r="C224" s="58">
        <v>-18.3</v>
      </c>
      <c r="D224" s="58">
        <v>-17.600000000000001</v>
      </c>
      <c r="E224" s="58">
        <v>-17.100000000000001</v>
      </c>
      <c r="F224" s="58">
        <v>-16.7</v>
      </c>
      <c r="G224" s="58">
        <v>-16.3</v>
      </c>
      <c r="H224" s="58">
        <v>-16.2</v>
      </c>
      <c r="I224" s="58">
        <v>-15.8</v>
      </c>
      <c r="J224" s="58">
        <v>-15.6</v>
      </c>
      <c r="K224" s="58">
        <v>-15.5</v>
      </c>
      <c r="L224" s="58">
        <v>-14.9</v>
      </c>
      <c r="M224" s="58">
        <v>-14.7</v>
      </c>
      <c r="N224" s="45"/>
      <c r="O224" s="45"/>
      <c r="P224" s="45"/>
      <c r="Q224" s="45"/>
      <c r="R224" s="45"/>
      <c r="S224" s="45"/>
      <c r="T224" s="45"/>
      <c r="U224" s="45"/>
      <c r="V224" s="45"/>
    </row>
    <row r="225" spans="1:22" x14ac:dyDescent="0.2">
      <c r="A225" t="s">
        <v>292</v>
      </c>
      <c r="B225" s="58">
        <v>-17.3</v>
      </c>
      <c r="C225" s="58">
        <v>-16.2</v>
      </c>
      <c r="D225" s="58">
        <v>-15.5</v>
      </c>
      <c r="E225" s="58">
        <v>-14.8</v>
      </c>
      <c r="F225" s="58">
        <v>-14.5</v>
      </c>
      <c r="G225" s="58">
        <v>-14</v>
      </c>
      <c r="H225" s="58">
        <v>-13.6</v>
      </c>
      <c r="I225" s="58">
        <v>-13.3</v>
      </c>
      <c r="J225" s="58">
        <v>-13</v>
      </c>
      <c r="K225" s="58">
        <v>-12.8</v>
      </c>
      <c r="L225" s="58">
        <v>-12.4</v>
      </c>
      <c r="M225" s="58">
        <v>-12.4</v>
      </c>
      <c r="N225" s="45"/>
      <c r="O225" s="45"/>
      <c r="P225" s="45"/>
      <c r="Q225" s="45"/>
      <c r="R225" s="45"/>
      <c r="S225" s="45"/>
      <c r="T225" s="45"/>
      <c r="U225" s="45"/>
      <c r="V225" s="45"/>
    </row>
    <row r="226" spans="1:22" x14ac:dyDescent="0.2">
      <c r="A226" t="s">
        <v>293</v>
      </c>
      <c r="B226" s="58">
        <v>-9.1999999999999993</v>
      </c>
      <c r="C226" s="58">
        <v>-8.5</v>
      </c>
      <c r="D226" s="58">
        <v>-7.8</v>
      </c>
      <c r="E226" s="58">
        <v>-7.4</v>
      </c>
      <c r="F226" s="58">
        <v>-7.2</v>
      </c>
      <c r="G226" s="58">
        <v>-7.1</v>
      </c>
      <c r="H226" s="58">
        <v>-7</v>
      </c>
      <c r="I226" s="58">
        <v>-6.7</v>
      </c>
      <c r="J226" s="58">
        <v>-6.7</v>
      </c>
      <c r="K226" s="58">
        <v>-6.6</v>
      </c>
      <c r="L226" s="58">
        <v>-6.6</v>
      </c>
      <c r="M226" s="58">
        <v>-6.5</v>
      </c>
      <c r="N226" s="45"/>
      <c r="O226" s="45"/>
      <c r="P226" s="45"/>
      <c r="Q226" s="45"/>
      <c r="R226" s="45"/>
      <c r="S226" s="45"/>
      <c r="T226" s="45"/>
      <c r="U226" s="45"/>
      <c r="V226" s="45"/>
    </row>
    <row r="227" spans="1:22" x14ac:dyDescent="0.2">
      <c r="A227" t="s">
        <v>294</v>
      </c>
      <c r="B227" s="58">
        <v>-8.4</v>
      </c>
      <c r="C227" s="58">
        <v>-7.6</v>
      </c>
      <c r="D227" s="58">
        <v>-6.9</v>
      </c>
      <c r="E227" s="58">
        <v>-6.5</v>
      </c>
      <c r="F227" s="58">
        <v>-6.4</v>
      </c>
      <c r="G227" s="58">
        <v>-6.4</v>
      </c>
      <c r="H227" s="58">
        <v>-6.3</v>
      </c>
      <c r="I227" s="58">
        <v>-6.2</v>
      </c>
      <c r="J227" s="58">
        <v>-6.1</v>
      </c>
      <c r="K227" s="58">
        <v>-6.1</v>
      </c>
      <c r="L227" s="58">
        <v>-5.9</v>
      </c>
      <c r="M227" s="58">
        <v>-5.9</v>
      </c>
      <c r="N227" s="45"/>
      <c r="O227" s="45"/>
      <c r="P227" s="45"/>
      <c r="Q227" s="45"/>
      <c r="R227" s="45"/>
      <c r="S227" s="45"/>
      <c r="T227" s="45"/>
      <c r="U227" s="45"/>
      <c r="V227" s="45"/>
    </row>
    <row r="228" spans="1:22" x14ac:dyDescent="0.2">
      <c r="A228" t="s">
        <v>295</v>
      </c>
      <c r="B228" s="58">
        <v>-26.3</v>
      </c>
      <c r="C228" s="58">
        <v>-24.6</v>
      </c>
      <c r="D228" s="58">
        <v>-23.3</v>
      </c>
      <c r="E228" s="58">
        <v>-22.4</v>
      </c>
      <c r="F228" s="58">
        <v>-21.7</v>
      </c>
      <c r="G228" s="58">
        <v>-21.1</v>
      </c>
      <c r="H228" s="58">
        <v>-20.5</v>
      </c>
      <c r="I228" s="58">
        <v>-19.7</v>
      </c>
      <c r="J228" s="58">
        <v>-19.100000000000001</v>
      </c>
      <c r="K228" s="58">
        <v>-18.899999999999999</v>
      </c>
      <c r="L228" s="58">
        <v>-18.5</v>
      </c>
      <c r="M228" s="58">
        <v>-18.399999999999999</v>
      </c>
      <c r="N228" s="45"/>
      <c r="O228" s="45"/>
      <c r="P228" s="45"/>
      <c r="Q228" s="45"/>
      <c r="R228" s="45"/>
      <c r="S228" s="45"/>
      <c r="T228" s="45"/>
      <c r="U228" s="45"/>
      <c r="V228" s="45"/>
    </row>
    <row r="229" spans="1:22" x14ac:dyDescent="0.2">
      <c r="A229" t="s">
        <v>296</v>
      </c>
      <c r="B229" s="58">
        <v>-12.7</v>
      </c>
      <c r="C229" s="58">
        <v>-12.1</v>
      </c>
      <c r="D229" s="58">
        <v>-11.4</v>
      </c>
      <c r="E229" s="58">
        <v>-10.8</v>
      </c>
      <c r="F229" s="58">
        <v>-10.5</v>
      </c>
      <c r="G229" s="58">
        <v>-10</v>
      </c>
      <c r="H229" s="58">
        <v>-9.6999999999999993</v>
      </c>
      <c r="I229" s="58">
        <v>-9.5</v>
      </c>
      <c r="J229" s="58">
        <v>-9.4</v>
      </c>
      <c r="K229" s="58">
        <v>-9.1999999999999993</v>
      </c>
      <c r="L229" s="58">
        <v>-9.1</v>
      </c>
      <c r="M229" s="58">
        <v>-8.8000000000000007</v>
      </c>
      <c r="N229" s="45"/>
      <c r="O229" s="45"/>
      <c r="P229" s="45"/>
      <c r="Q229" s="45"/>
      <c r="R229" s="45"/>
      <c r="S229" s="45"/>
      <c r="T229" s="45"/>
      <c r="U229" s="45"/>
      <c r="V229" s="45"/>
    </row>
    <row r="230" spans="1:22" x14ac:dyDescent="0.2">
      <c r="A230" t="s">
        <v>297</v>
      </c>
      <c r="B230" s="58">
        <v>-23.4</v>
      </c>
      <c r="C230" s="58">
        <v>-22.4</v>
      </c>
      <c r="D230" s="58">
        <v>-21.9</v>
      </c>
      <c r="E230" s="58">
        <v>-20.9</v>
      </c>
      <c r="F230" s="58">
        <v>-20.2</v>
      </c>
      <c r="G230" s="58">
        <v>-19.399999999999999</v>
      </c>
      <c r="H230" s="58">
        <v>-18.8</v>
      </c>
      <c r="I230" s="58">
        <v>-18.399999999999999</v>
      </c>
      <c r="J230" s="58">
        <v>-18</v>
      </c>
      <c r="K230" s="58">
        <v>-17.5</v>
      </c>
      <c r="L230" s="58">
        <v>-16.899999999999999</v>
      </c>
      <c r="M230" s="58">
        <v>-16.600000000000001</v>
      </c>
      <c r="N230" s="45"/>
      <c r="O230" s="45"/>
      <c r="P230" s="45"/>
      <c r="Q230" s="45"/>
      <c r="R230" s="45"/>
      <c r="S230" s="45"/>
      <c r="T230" s="45"/>
      <c r="U230" s="45"/>
      <c r="V230" s="45"/>
    </row>
    <row r="231" spans="1:22" x14ac:dyDescent="0.2">
      <c r="A231" t="s">
        <v>298</v>
      </c>
      <c r="B231" s="58">
        <v>-12.4</v>
      </c>
      <c r="C231" s="58">
        <v>-11.8</v>
      </c>
      <c r="D231" s="58">
        <v>-11.4</v>
      </c>
      <c r="E231" s="58">
        <v>-10.8</v>
      </c>
      <c r="F231" s="58">
        <v>-10.4</v>
      </c>
      <c r="G231" s="58">
        <v>-10.199999999999999</v>
      </c>
      <c r="H231" s="58">
        <v>-9.6999999999999993</v>
      </c>
      <c r="I231" s="58">
        <v>-9.6</v>
      </c>
      <c r="J231" s="58">
        <v>-9.4</v>
      </c>
      <c r="K231" s="58">
        <v>-9.1</v>
      </c>
      <c r="L231" s="58">
        <v>-8.8000000000000007</v>
      </c>
      <c r="M231" s="58">
        <v>-8.6999999999999993</v>
      </c>
      <c r="N231" s="45"/>
      <c r="O231" s="45"/>
      <c r="P231" s="45"/>
      <c r="Q231" s="45"/>
      <c r="R231" s="45"/>
      <c r="S231" s="45"/>
      <c r="T231" s="45"/>
      <c r="U231" s="45"/>
      <c r="V231" s="45"/>
    </row>
    <row r="232" spans="1:22" x14ac:dyDescent="0.2">
      <c r="A232" t="s">
        <v>299</v>
      </c>
      <c r="B232" s="58">
        <v>-16</v>
      </c>
      <c r="C232" s="58">
        <v>-15.3</v>
      </c>
      <c r="D232" s="58">
        <v>-14.3</v>
      </c>
      <c r="E232" s="58">
        <v>-13.8</v>
      </c>
      <c r="F232" s="58">
        <v>-13.6</v>
      </c>
      <c r="G232" s="58">
        <v>-13.3</v>
      </c>
      <c r="H232" s="58">
        <v>-13.1</v>
      </c>
      <c r="I232" s="58">
        <v>-12.7</v>
      </c>
      <c r="J232" s="58">
        <v>-12.3</v>
      </c>
      <c r="K232" s="58">
        <v>-12</v>
      </c>
      <c r="L232" s="58">
        <v>-11.6</v>
      </c>
      <c r="M232" s="58">
        <v>-11.5</v>
      </c>
      <c r="N232" s="45"/>
      <c r="O232" s="45"/>
      <c r="P232" s="45"/>
      <c r="Q232" s="45"/>
      <c r="R232" s="45"/>
      <c r="S232" s="45"/>
      <c r="T232" s="45"/>
      <c r="U232" s="45"/>
      <c r="V232" s="45"/>
    </row>
    <row r="233" spans="1:22" x14ac:dyDescent="0.2">
      <c r="A233" t="s">
        <v>300</v>
      </c>
      <c r="B233" s="58">
        <v>-25.8</v>
      </c>
      <c r="C233" s="58">
        <v>-24.9</v>
      </c>
      <c r="D233" s="58">
        <v>-24.1</v>
      </c>
      <c r="E233" s="58">
        <v>-22.7</v>
      </c>
      <c r="F233" s="58">
        <v>-22.4</v>
      </c>
      <c r="G233" s="58">
        <v>-22</v>
      </c>
      <c r="H233" s="58">
        <v>-21.7</v>
      </c>
      <c r="I233" s="58">
        <v>-21.4</v>
      </c>
      <c r="J233" s="58">
        <v>-21</v>
      </c>
      <c r="K233" s="58">
        <v>-20.6</v>
      </c>
      <c r="L233" s="58">
        <v>-20.100000000000001</v>
      </c>
      <c r="M233" s="58">
        <v>-19.8</v>
      </c>
      <c r="N233" s="45"/>
      <c r="O233" s="45"/>
      <c r="P233" s="45"/>
      <c r="Q233" s="45"/>
      <c r="R233" s="45"/>
      <c r="S233" s="45"/>
      <c r="T233" s="45"/>
      <c r="U233" s="45"/>
      <c r="V233" s="45"/>
    </row>
    <row r="234" spans="1:22" x14ac:dyDescent="0.2">
      <c r="A234" t="s">
        <v>301</v>
      </c>
      <c r="B234" s="58">
        <v>-24.6</v>
      </c>
      <c r="C234" s="58">
        <v>-23.9</v>
      </c>
      <c r="D234" s="58">
        <v>-23.1</v>
      </c>
      <c r="E234" s="58">
        <v>-22.3</v>
      </c>
      <c r="F234" s="58">
        <v>-21.6</v>
      </c>
      <c r="G234" s="58">
        <v>-21.3</v>
      </c>
      <c r="H234" s="58">
        <v>-20.9</v>
      </c>
      <c r="I234" s="58">
        <v>-20.2</v>
      </c>
      <c r="J234" s="58">
        <v>-20</v>
      </c>
      <c r="K234" s="58">
        <v>-19.399999999999999</v>
      </c>
      <c r="L234" s="58">
        <v>-18.899999999999999</v>
      </c>
      <c r="M234" s="58">
        <v>-18.8</v>
      </c>
      <c r="N234" s="45"/>
      <c r="O234" s="45"/>
      <c r="P234" s="45"/>
      <c r="Q234" s="45"/>
      <c r="R234" s="45"/>
      <c r="S234" s="45"/>
      <c r="T234" s="45"/>
      <c r="U234" s="45"/>
      <c r="V234" s="45"/>
    </row>
    <row r="235" spans="1:22" x14ac:dyDescent="0.2">
      <c r="A235" t="s">
        <v>302</v>
      </c>
      <c r="B235" s="58">
        <v>-17.5</v>
      </c>
      <c r="C235" s="58">
        <v>-17</v>
      </c>
      <c r="D235" s="58">
        <v>-15.6</v>
      </c>
      <c r="E235" s="58">
        <v>-15.4</v>
      </c>
      <c r="F235" s="58">
        <v>-14.8</v>
      </c>
      <c r="G235" s="58">
        <v>-14.4</v>
      </c>
      <c r="H235" s="58">
        <v>-13.9</v>
      </c>
      <c r="I235" s="58">
        <v>-13.6</v>
      </c>
      <c r="J235" s="58">
        <v>-13.3</v>
      </c>
      <c r="K235" s="58">
        <v>-13.1</v>
      </c>
      <c r="L235" s="58">
        <v>-12.6</v>
      </c>
      <c r="M235" s="58">
        <v>-12.6</v>
      </c>
      <c r="N235" s="45"/>
      <c r="O235" s="45"/>
      <c r="P235" s="45"/>
      <c r="Q235" s="45"/>
      <c r="R235" s="45"/>
      <c r="S235" s="45"/>
      <c r="T235" s="45"/>
      <c r="U235" s="45"/>
      <c r="V235" s="45"/>
    </row>
    <row r="236" spans="1:22" x14ac:dyDescent="0.2">
      <c r="A236" t="s">
        <v>303</v>
      </c>
      <c r="B236" s="58">
        <v>-13.5</v>
      </c>
      <c r="C236" s="58">
        <v>-12.7</v>
      </c>
      <c r="D236" s="58">
        <v>-11.9</v>
      </c>
      <c r="E236" s="58">
        <v>-11.4</v>
      </c>
      <c r="F236" s="58">
        <v>-11.1</v>
      </c>
      <c r="G236" s="58">
        <v>-10.6</v>
      </c>
      <c r="H236" s="58">
        <v>-10.4</v>
      </c>
      <c r="I236" s="58">
        <v>-10</v>
      </c>
      <c r="J236" s="58">
        <v>-9.9</v>
      </c>
      <c r="K236" s="58">
        <v>-9.6999999999999993</v>
      </c>
      <c r="L236" s="58">
        <v>-9.4</v>
      </c>
      <c r="M236" s="58">
        <v>-9.3000000000000007</v>
      </c>
      <c r="N236" s="45"/>
      <c r="O236" s="45"/>
      <c r="P236" s="45"/>
      <c r="Q236" s="45"/>
      <c r="R236" s="45"/>
      <c r="S236" s="45"/>
      <c r="T236" s="45"/>
      <c r="U236" s="45"/>
      <c r="V236" s="45"/>
    </row>
    <row r="237" spans="1:22" x14ac:dyDescent="0.2">
      <c r="A237" t="s">
        <v>304</v>
      </c>
      <c r="B237" s="58">
        <v>-17</v>
      </c>
      <c r="C237" s="58">
        <v>-15.9</v>
      </c>
      <c r="D237" s="58">
        <v>-15.3</v>
      </c>
      <c r="E237" s="58">
        <v>-14.8</v>
      </c>
      <c r="F237" s="58">
        <v>-14.2</v>
      </c>
      <c r="G237" s="58">
        <v>-13.9</v>
      </c>
      <c r="H237" s="58">
        <v>-13.6</v>
      </c>
      <c r="I237" s="58">
        <v>-13.5</v>
      </c>
      <c r="J237" s="58">
        <v>-13.3</v>
      </c>
      <c r="K237" s="58">
        <v>-12.8</v>
      </c>
      <c r="L237" s="58">
        <v>-12.6</v>
      </c>
      <c r="M237" s="58">
        <v>-12.6</v>
      </c>
      <c r="N237" s="45"/>
      <c r="O237" s="45"/>
      <c r="P237" s="45"/>
      <c r="Q237" s="45"/>
      <c r="R237" s="45"/>
      <c r="S237" s="45"/>
      <c r="T237" s="45"/>
      <c r="U237" s="45"/>
      <c r="V237" s="45"/>
    </row>
    <row r="238" spans="1:22" x14ac:dyDescent="0.2">
      <c r="A238" t="s">
        <v>305</v>
      </c>
      <c r="B238" s="58">
        <v>-13.8</v>
      </c>
      <c r="C238" s="58">
        <v>-12.2</v>
      </c>
      <c r="D238" s="58">
        <v>-11.7</v>
      </c>
      <c r="E238" s="58">
        <v>-11.2</v>
      </c>
      <c r="F238" s="58">
        <v>-10.7</v>
      </c>
      <c r="G238" s="58">
        <v>-10.5</v>
      </c>
      <c r="H238" s="58">
        <v>-10</v>
      </c>
      <c r="I238" s="58">
        <v>-9.6</v>
      </c>
      <c r="J238" s="58">
        <v>-9.3000000000000007</v>
      </c>
      <c r="K238" s="58">
        <v>-9.1</v>
      </c>
      <c r="L238" s="58">
        <v>-8.9</v>
      </c>
      <c r="M238" s="58">
        <v>-8.8000000000000007</v>
      </c>
      <c r="N238" s="45"/>
      <c r="O238" s="45"/>
      <c r="P238" s="45"/>
      <c r="Q238" s="45"/>
      <c r="R238" s="45"/>
      <c r="S238" s="45"/>
      <c r="T238" s="45"/>
      <c r="U238" s="45"/>
      <c r="V238" s="45"/>
    </row>
    <row r="239" spans="1:22" x14ac:dyDescent="0.2">
      <c r="A239" t="s">
        <v>306</v>
      </c>
      <c r="B239" s="58">
        <v>-14.3</v>
      </c>
      <c r="C239" s="58">
        <v>-13.8</v>
      </c>
      <c r="D239" s="58">
        <v>-13.1</v>
      </c>
      <c r="E239" s="58">
        <v>-12.1</v>
      </c>
      <c r="F239" s="58">
        <v>-11.9</v>
      </c>
      <c r="G239" s="58">
        <v>-11.4</v>
      </c>
      <c r="H239" s="58">
        <v>-11.2</v>
      </c>
      <c r="I239" s="58">
        <v>-10.9</v>
      </c>
      <c r="J239" s="58">
        <v>-10.8</v>
      </c>
      <c r="K239" s="58">
        <v>-10.5</v>
      </c>
      <c r="L239" s="58">
        <v>-10.199999999999999</v>
      </c>
      <c r="M239" s="58">
        <v>-9.9</v>
      </c>
      <c r="N239" s="45"/>
      <c r="O239" s="45"/>
      <c r="P239" s="45"/>
      <c r="Q239" s="45"/>
      <c r="R239" s="45"/>
      <c r="S239" s="45"/>
      <c r="T239" s="45"/>
      <c r="U239" s="45"/>
      <c r="V239" s="45"/>
    </row>
    <row r="240" spans="1:22" x14ac:dyDescent="0.2">
      <c r="A240" t="s">
        <v>307</v>
      </c>
      <c r="B240" s="58">
        <v>-9.5</v>
      </c>
      <c r="C240" s="58">
        <v>-8.6</v>
      </c>
      <c r="D240" s="58">
        <v>-7.9</v>
      </c>
      <c r="E240" s="58">
        <v>-7.5</v>
      </c>
      <c r="F240" s="58">
        <v>-7.3</v>
      </c>
      <c r="G240" s="58">
        <v>-7.1</v>
      </c>
      <c r="H240" s="58">
        <v>-7</v>
      </c>
      <c r="I240" s="58">
        <v>-6.8</v>
      </c>
      <c r="J240" s="58">
        <v>-6.6</v>
      </c>
      <c r="K240" s="58">
        <v>-6.5</v>
      </c>
      <c r="L240" s="58">
        <v>-6.3</v>
      </c>
      <c r="M240" s="58">
        <v>-6.2</v>
      </c>
      <c r="N240" s="45"/>
      <c r="O240" s="45"/>
      <c r="P240" s="45"/>
      <c r="Q240" s="45"/>
      <c r="R240" s="45"/>
      <c r="S240" s="45"/>
      <c r="T240" s="45"/>
      <c r="U240" s="45"/>
      <c r="V240" s="45"/>
    </row>
    <row r="241" spans="1:22" x14ac:dyDescent="0.2">
      <c r="A241" t="s">
        <v>454</v>
      </c>
      <c r="B241" s="58">
        <v>-11.1</v>
      </c>
      <c r="C241" s="58">
        <v>-10.4</v>
      </c>
      <c r="D241" s="58">
        <v>-9.9</v>
      </c>
      <c r="E241" s="58">
        <v>-9.4</v>
      </c>
      <c r="F241" s="58">
        <v>-9.1999999999999993</v>
      </c>
      <c r="G241" s="58">
        <v>-8.9</v>
      </c>
      <c r="H241" s="58">
        <v>-8.6</v>
      </c>
      <c r="I241" s="58">
        <v>-8.1</v>
      </c>
      <c r="J241" s="58">
        <v>-7.8</v>
      </c>
      <c r="K241" s="58">
        <v>-7.6</v>
      </c>
      <c r="L241" s="58">
        <v>-7.5</v>
      </c>
      <c r="M241" s="58">
        <v>-7.5</v>
      </c>
      <c r="N241" s="45"/>
      <c r="O241" s="45"/>
      <c r="P241" s="45"/>
      <c r="Q241" s="45"/>
      <c r="R241" s="45"/>
      <c r="S241" s="45"/>
      <c r="T241" s="45"/>
      <c r="U241" s="45"/>
      <c r="V241" s="45"/>
    </row>
    <row r="242" spans="1:22" x14ac:dyDescent="0.2">
      <c r="A242" t="s">
        <v>308</v>
      </c>
      <c r="B242" s="58">
        <v>-13</v>
      </c>
      <c r="C242" s="58">
        <v>-12.1</v>
      </c>
      <c r="D242" s="58">
        <v>-11.2</v>
      </c>
      <c r="E242" s="58">
        <v>-10.8</v>
      </c>
      <c r="F242" s="58">
        <v>-10.4</v>
      </c>
      <c r="G242" s="58">
        <v>-9.9</v>
      </c>
      <c r="H242" s="58">
        <v>-9.5</v>
      </c>
      <c r="I242" s="58">
        <v>-9.1999999999999993</v>
      </c>
      <c r="J242" s="58">
        <v>-8.9</v>
      </c>
      <c r="K242" s="58">
        <v>-8.8000000000000007</v>
      </c>
      <c r="L242" s="58">
        <v>-8.4</v>
      </c>
      <c r="M242" s="58">
        <v>-8.4</v>
      </c>
      <c r="N242" s="45"/>
      <c r="O242" s="45"/>
      <c r="P242" s="45"/>
      <c r="Q242" s="45"/>
      <c r="R242" s="45"/>
      <c r="S242" s="45"/>
      <c r="T242" s="45"/>
      <c r="U242" s="45"/>
      <c r="V242" s="45"/>
    </row>
    <row r="243" spans="1:22" x14ac:dyDescent="0.2">
      <c r="A243" t="s">
        <v>309</v>
      </c>
      <c r="B243" s="58">
        <v>-12.9</v>
      </c>
      <c r="C243" s="58">
        <v>-12.1</v>
      </c>
      <c r="D243" s="58">
        <v>-11.4</v>
      </c>
      <c r="E243" s="58">
        <v>-10.9</v>
      </c>
      <c r="F243" s="58">
        <v>-10.5</v>
      </c>
      <c r="G243" s="58">
        <v>-10.199999999999999</v>
      </c>
      <c r="H243" s="58">
        <v>-9.6999999999999993</v>
      </c>
      <c r="I243" s="58">
        <v>-9.5</v>
      </c>
      <c r="J243" s="58">
        <v>-9.3000000000000007</v>
      </c>
      <c r="K243" s="58">
        <v>-9</v>
      </c>
      <c r="L243" s="58">
        <v>-8.6999999999999993</v>
      </c>
      <c r="M243" s="58">
        <v>-8.5</v>
      </c>
      <c r="N243" s="45"/>
      <c r="O243" s="45"/>
      <c r="P243" s="45"/>
      <c r="Q243" s="45"/>
      <c r="R243" s="45"/>
      <c r="S243" s="45"/>
      <c r="T243" s="45"/>
      <c r="U243" s="45"/>
      <c r="V243" s="45"/>
    </row>
    <row r="244" spans="1:22" x14ac:dyDescent="0.2">
      <c r="A244" t="s">
        <v>310</v>
      </c>
      <c r="B244" s="58">
        <v>-15.8</v>
      </c>
      <c r="C244" s="58">
        <v>-14.9</v>
      </c>
      <c r="D244" s="58">
        <v>-14.2</v>
      </c>
      <c r="E244" s="58">
        <v>-13.7</v>
      </c>
      <c r="F244" s="58">
        <v>-13.4</v>
      </c>
      <c r="G244" s="58">
        <v>-13.3</v>
      </c>
      <c r="H244" s="58">
        <v>-12.9</v>
      </c>
      <c r="I244" s="58">
        <v>-12.6</v>
      </c>
      <c r="J244" s="58">
        <v>-12</v>
      </c>
      <c r="K244" s="58">
        <v>-11.9</v>
      </c>
      <c r="L244" s="58">
        <v>-11.8</v>
      </c>
      <c r="M244" s="58">
        <v>-11.4</v>
      </c>
      <c r="N244" s="45"/>
      <c r="O244" s="45"/>
      <c r="P244" s="45"/>
      <c r="Q244" s="45"/>
      <c r="R244" s="45"/>
      <c r="S244" s="45"/>
      <c r="T244" s="45"/>
      <c r="U244" s="45"/>
      <c r="V244" s="45"/>
    </row>
    <row r="245" spans="1:22" x14ac:dyDescent="0.2">
      <c r="A245" t="s">
        <v>311</v>
      </c>
      <c r="B245" s="58">
        <v>-20</v>
      </c>
      <c r="C245" s="58">
        <v>-19.5</v>
      </c>
      <c r="D245" s="58">
        <v>-18.3</v>
      </c>
      <c r="E245" s="58">
        <v>-17.600000000000001</v>
      </c>
      <c r="F245" s="58">
        <v>-16.899999999999999</v>
      </c>
      <c r="G245" s="58">
        <v>-16.8</v>
      </c>
      <c r="H245" s="58">
        <v>-16.399999999999999</v>
      </c>
      <c r="I245" s="58">
        <v>-15.9</v>
      </c>
      <c r="J245" s="58">
        <v>-15.6</v>
      </c>
      <c r="K245" s="58">
        <v>-15.6</v>
      </c>
      <c r="L245" s="58">
        <v>-15.5</v>
      </c>
      <c r="M245" s="58">
        <v>-15.2</v>
      </c>
      <c r="N245" s="45"/>
      <c r="O245" s="45"/>
      <c r="P245" s="45"/>
      <c r="Q245" s="45"/>
      <c r="R245" s="45"/>
      <c r="S245" s="45"/>
      <c r="T245" s="45"/>
      <c r="U245" s="45"/>
      <c r="V245" s="45"/>
    </row>
    <row r="246" spans="1:22" x14ac:dyDescent="0.2">
      <c r="A246" t="s">
        <v>312</v>
      </c>
      <c r="B246" s="58">
        <v>-11.7</v>
      </c>
      <c r="C246" s="58">
        <v>-10.8</v>
      </c>
      <c r="D246" s="58">
        <v>-10.1</v>
      </c>
      <c r="E246" s="58">
        <v>-9.5</v>
      </c>
      <c r="F246" s="58">
        <v>-9.5</v>
      </c>
      <c r="G246" s="58">
        <v>-9.3000000000000007</v>
      </c>
      <c r="H246" s="58">
        <v>-9</v>
      </c>
      <c r="I246" s="58">
        <v>-8.6999999999999993</v>
      </c>
      <c r="J246" s="58">
        <v>-8.5</v>
      </c>
      <c r="K246" s="58">
        <v>-8.3000000000000007</v>
      </c>
      <c r="L246" s="58">
        <v>-8.1999999999999993</v>
      </c>
      <c r="M246" s="58">
        <v>-8</v>
      </c>
      <c r="N246" s="45"/>
      <c r="O246" s="45"/>
      <c r="P246" s="45"/>
      <c r="Q246" s="45"/>
      <c r="R246" s="45"/>
      <c r="S246" s="45"/>
      <c r="T246" s="45"/>
      <c r="U246" s="45"/>
      <c r="V246" s="45"/>
    </row>
    <row r="247" spans="1:22" x14ac:dyDescent="0.2">
      <c r="A247" t="s">
        <v>313</v>
      </c>
      <c r="B247" s="58">
        <v>-8.6</v>
      </c>
      <c r="C247" s="58">
        <v>-7.7</v>
      </c>
      <c r="D247" s="58">
        <v>-7.1</v>
      </c>
      <c r="E247" s="58">
        <v>-6.7</v>
      </c>
      <c r="F247" s="58">
        <v>-6.4</v>
      </c>
      <c r="G247" s="58">
        <v>-6.4</v>
      </c>
      <c r="H247" s="58">
        <v>-6.2</v>
      </c>
      <c r="I247" s="58">
        <v>-6.2</v>
      </c>
      <c r="J247" s="58">
        <v>-6.2</v>
      </c>
      <c r="K247" s="58">
        <v>-6</v>
      </c>
      <c r="L247" s="58">
        <v>-5.9</v>
      </c>
      <c r="M247" s="58">
        <v>-5.9</v>
      </c>
      <c r="N247" s="45"/>
      <c r="O247" s="45"/>
      <c r="P247" s="45"/>
      <c r="Q247" s="45"/>
      <c r="R247" s="45"/>
      <c r="S247" s="45"/>
      <c r="T247" s="45"/>
      <c r="U247" s="45"/>
      <c r="V247" s="45"/>
    </row>
    <row r="248" spans="1:22" x14ac:dyDescent="0.2">
      <c r="A248" t="s">
        <v>314</v>
      </c>
      <c r="B248" s="58">
        <v>-19.7</v>
      </c>
      <c r="C248" s="58">
        <v>-19.100000000000001</v>
      </c>
      <c r="D248" s="58">
        <v>-18.600000000000001</v>
      </c>
      <c r="E248" s="58">
        <v>-18.2</v>
      </c>
      <c r="F248" s="58">
        <v>-17.3</v>
      </c>
      <c r="G248" s="58">
        <v>-17</v>
      </c>
      <c r="H248" s="58">
        <v>-16.899999999999999</v>
      </c>
      <c r="I248" s="58">
        <v>-16.2</v>
      </c>
      <c r="J248" s="58">
        <v>-16.2</v>
      </c>
      <c r="K248" s="58">
        <v>-16</v>
      </c>
      <c r="L248" s="58">
        <v>-15.7</v>
      </c>
      <c r="M248" s="58">
        <v>-15.2</v>
      </c>
      <c r="N248" s="45"/>
      <c r="O248" s="45"/>
      <c r="P248" s="45"/>
      <c r="Q248" s="45"/>
      <c r="R248" s="45"/>
      <c r="S248" s="45"/>
      <c r="T248" s="45"/>
      <c r="U248" s="45"/>
      <c r="V248" s="45"/>
    </row>
    <row r="249" spans="1:22" x14ac:dyDescent="0.2">
      <c r="A249" t="s">
        <v>315</v>
      </c>
      <c r="B249" s="58">
        <v>-9.5</v>
      </c>
      <c r="C249" s="58">
        <v>-8.6</v>
      </c>
      <c r="D249" s="58">
        <v>-7.9</v>
      </c>
      <c r="E249" s="58">
        <v>-7.5</v>
      </c>
      <c r="F249" s="58">
        <v>-7.2</v>
      </c>
      <c r="G249" s="58">
        <v>-7.1</v>
      </c>
      <c r="H249" s="58">
        <v>-7</v>
      </c>
      <c r="I249" s="58">
        <v>-6.8</v>
      </c>
      <c r="J249" s="58">
        <v>-6.5</v>
      </c>
      <c r="K249" s="58">
        <v>-6.3</v>
      </c>
      <c r="L249" s="58">
        <v>-6.2</v>
      </c>
      <c r="M249" s="58">
        <v>-6.1</v>
      </c>
      <c r="N249" s="45"/>
      <c r="O249" s="45"/>
      <c r="P249" s="45"/>
      <c r="Q249" s="45"/>
      <c r="R249" s="45"/>
      <c r="S249" s="45"/>
      <c r="T249" s="45"/>
      <c r="U249" s="45"/>
      <c r="V249" s="45"/>
    </row>
    <row r="250" spans="1:22" x14ac:dyDescent="0.2">
      <c r="A250" t="s">
        <v>316</v>
      </c>
      <c r="B250" s="58">
        <v>-13</v>
      </c>
      <c r="C250" s="58">
        <v>-12.3</v>
      </c>
      <c r="D250" s="58">
        <v>-11.6</v>
      </c>
      <c r="E250" s="58">
        <v>-10.9</v>
      </c>
      <c r="F250" s="58">
        <v>-10.6</v>
      </c>
      <c r="G250" s="58">
        <v>-10.199999999999999</v>
      </c>
      <c r="H250" s="58">
        <v>-9.9</v>
      </c>
      <c r="I250" s="58">
        <v>-9.6999999999999993</v>
      </c>
      <c r="J250" s="58">
        <v>-9.6</v>
      </c>
      <c r="K250" s="58">
        <v>-9.4</v>
      </c>
      <c r="L250" s="58">
        <v>-9.3000000000000007</v>
      </c>
      <c r="M250" s="58">
        <v>-9.1</v>
      </c>
      <c r="N250" s="45"/>
      <c r="O250" s="45"/>
      <c r="P250" s="45"/>
      <c r="Q250" s="45"/>
      <c r="R250" s="45"/>
      <c r="S250" s="45"/>
      <c r="T250" s="45"/>
      <c r="U250" s="45"/>
      <c r="V250" s="45"/>
    </row>
    <row r="251" spans="1:22" x14ac:dyDescent="0.2">
      <c r="A251" t="s">
        <v>317</v>
      </c>
      <c r="B251" s="58">
        <v>-13.5</v>
      </c>
      <c r="C251" s="58">
        <v>-12.3</v>
      </c>
      <c r="D251" s="58">
        <v>-11.7</v>
      </c>
      <c r="E251" s="58">
        <v>-11.3</v>
      </c>
      <c r="F251" s="58">
        <v>-10.8</v>
      </c>
      <c r="G251" s="58">
        <v>-10.5</v>
      </c>
      <c r="H251" s="58">
        <v>-10.199999999999999</v>
      </c>
      <c r="I251" s="58">
        <v>-9.9</v>
      </c>
      <c r="J251" s="58">
        <v>-9.5</v>
      </c>
      <c r="K251" s="58">
        <v>-9.3000000000000007</v>
      </c>
      <c r="L251" s="58">
        <v>-9.1999999999999993</v>
      </c>
      <c r="M251" s="58">
        <v>-9</v>
      </c>
      <c r="N251" s="45"/>
      <c r="O251" s="45"/>
      <c r="P251" s="45"/>
      <c r="Q251" s="45"/>
      <c r="R251" s="45"/>
      <c r="S251" s="45"/>
      <c r="T251" s="45"/>
      <c r="U251" s="45"/>
      <c r="V251" s="45"/>
    </row>
    <row r="252" spans="1:22" x14ac:dyDescent="0.2">
      <c r="A252" t="s">
        <v>318</v>
      </c>
      <c r="B252" s="58">
        <v>-7.3</v>
      </c>
      <c r="C252" s="58">
        <v>-6.7</v>
      </c>
      <c r="D252" s="58">
        <v>-6.2</v>
      </c>
      <c r="E252" s="58">
        <v>-6</v>
      </c>
      <c r="F252" s="58">
        <v>-5.8</v>
      </c>
      <c r="G252" s="58">
        <v>-5.6</v>
      </c>
      <c r="H252" s="58">
        <v>-5.5</v>
      </c>
      <c r="I252" s="58">
        <v>-5.5</v>
      </c>
      <c r="J252" s="58">
        <v>-5.2</v>
      </c>
      <c r="K252" s="58">
        <v>-5.2</v>
      </c>
      <c r="L252" s="58">
        <v>-5.2</v>
      </c>
      <c r="M252" s="58">
        <v>-5</v>
      </c>
    </row>
    <row r="253" spans="1:22" x14ac:dyDescent="0.2">
      <c r="A253" t="s">
        <v>319</v>
      </c>
      <c r="B253" s="58">
        <v>-12.4</v>
      </c>
      <c r="C253" s="58">
        <v>-11.8</v>
      </c>
      <c r="D253" s="58">
        <v>-11.3</v>
      </c>
      <c r="E253" s="58">
        <v>-10.9</v>
      </c>
      <c r="F253" s="58">
        <v>-10.4</v>
      </c>
      <c r="G253" s="58">
        <v>-10.199999999999999</v>
      </c>
      <c r="H253" s="58">
        <v>-9.9</v>
      </c>
      <c r="I253" s="58">
        <v>-9.6</v>
      </c>
      <c r="J253" s="58">
        <v>-9.3000000000000007</v>
      </c>
      <c r="K253" s="58">
        <v>-9</v>
      </c>
      <c r="L253" s="58">
        <v>-8.9</v>
      </c>
      <c r="M253" s="58">
        <v>-8.8000000000000007</v>
      </c>
    </row>
    <row r="254" spans="1:22" x14ac:dyDescent="0.2">
      <c r="A254" t="s">
        <v>320</v>
      </c>
      <c r="B254" s="58">
        <v>-12.7</v>
      </c>
      <c r="C254" s="58">
        <v>-11.9</v>
      </c>
      <c r="D254" s="58">
        <v>-11.3</v>
      </c>
      <c r="E254" s="58">
        <v>-10.8</v>
      </c>
      <c r="F254" s="58">
        <v>-10.199999999999999</v>
      </c>
      <c r="G254" s="58">
        <v>-9.9</v>
      </c>
      <c r="H254" s="58">
        <v>-9.6</v>
      </c>
      <c r="I254" s="58">
        <v>-9.5</v>
      </c>
      <c r="J254" s="58">
        <v>-9.4</v>
      </c>
      <c r="K254" s="58">
        <v>-9</v>
      </c>
      <c r="L254" s="58">
        <v>-8.8000000000000007</v>
      </c>
      <c r="M254" s="58">
        <v>-8.5</v>
      </c>
    </row>
    <row r="255" spans="1:22" x14ac:dyDescent="0.2">
      <c r="A255" t="s">
        <v>455</v>
      </c>
      <c r="B255" s="58">
        <v>-13.9</v>
      </c>
      <c r="C255" s="58">
        <v>-13.6</v>
      </c>
      <c r="D255" s="58">
        <v>-12.7</v>
      </c>
      <c r="E255" s="58">
        <v>-12.1</v>
      </c>
      <c r="F255" s="58">
        <v>-11.7</v>
      </c>
      <c r="G255" s="58">
        <v>-11.3</v>
      </c>
      <c r="H255" s="58">
        <v>-11</v>
      </c>
      <c r="I255" s="58">
        <v>-10.7</v>
      </c>
      <c r="J255" s="58">
        <v>-10.6</v>
      </c>
      <c r="K255" s="58">
        <v>-10.5</v>
      </c>
      <c r="L255" s="58">
        <v>-10.199999999999999</v>
      </c>
      <c r="M255" s="58">
        <v>-9.8000000000000007</v>
      </c>
    </row>
    <row r="256" spans="1:22" x14ac:dyDescent="0.2">
      <c r="A256" t="s">
        <v>321</v>
      </c>
      <c r="B256" s="58">
        <v>-12.8</v>
      </c>
      <c r="C256" s="58">
        <v>-12.5</v>
      </c>
      <c r="D256" s="58">
        <v>-11.8</v>
      </c>
      <c r="E256" s="58">
        <v>-11.2</v>
      </c>
      <c r="F256" s="58">
        <v>-10.7</v>
      </c>
      <c r="G256" s="58">
        <v>-10.5</v>
      </c>
      <c r="H256" s="58">
        <v>-10.199999999999999</v>
      </c>
      <c r="I256" s="58">
        <v>-10.1</v>
      </c>
      <c r="J256" s="58">
        <v>-10</v>
      </c>
      <c r="K256" s="58">
        <v>-9.8000000000000007</v>
      </c>
      <c r="L256" s="58">
        <v>-9.5</v>
      </c>
      <c r="M256" s="58">
        <v>-9.1</v>
      </c>
    </row>
    <row r="257" spans="1:13" x14ac:dyDescent="0.2">
      <c r="A257" t="s">
        <v>322</v>
      </c>
      <c r="B257" s="58">
        <v>-13.8</v>
      </c>
      <c r="C257" s="58">
        <v>-13.3</v>
      </c>
      <c r="D257" s="58">
        <v>-12.6</v>
      </c>
      <c r="E257" s="58">
        <v>-12</v>
      </c>
      <c r="F257" s="58">
        <v>-11.7</v>
      </c>
      <c r="G257" s="58">
        <v>-11.2</v>
      </c>
      <c r="H257" s="58">
        <v>-11.1</v>
      </c>
      <c r="I257" s="58">
        <v>-10.8</v>
      </c>
      <c r="J257" s="58">
        <v>-10.7</v>
      </c>
      <c r="K257" s="58">
        <v>-10.4</v>
      </c>
      <c r="L257" s="58">
        <v>-10.1</v>
      </c>
      <c r="M257" s="58">
        <v>-9.9</v>
      </c>
    </row>
    <row r="258" spans="1:13" x14ac:dyDescent="0.2">
      <c r="A258" t="s">
        <v>323</v>
      </c>
      <c r="B258" s="58">
        <v>-23.6</v>
      </c>
      <c r="C258" s="58">
        <v>-22.5</v>
      </c>
      <c r="D258" s="58">
        <v>-21.6</v>
      </c>
      <c r="E258" s="58">
        <v>-21</v>
      </c>
      <c r="F258" s="58">
        <v>-20.2</v>
      </c>
      <c r="G258" s="58">
        <v>-19.8</v>
      </c>
      <c r="H258" s="58">
        <v>-19.3</v>
      </c>
      <c r="I258" s="58">
        <v>-18.8</v>
      </c>
      <c r="J258" s="58">
        <v>-18.5</v>
      </c>
      <c r="K258" s="58">
        <v>-18.100000000000001</v>
      </c>
      <c r="L258" s="58">
        <v>-17.899999999999999</v>
      </c>
      <c r="M258" s="58">
        <v>-17.5</v>
      </c>
    </row>
    <row r="259" spans="1:13" x14ac:dyDescent="0.2">
      <c r="A259" t="s">
        <v>324</v>
      </c>
      <c r="B259" s="58">
        <v>-17.899999999999999</v>
      </c>
      <c r="C259" s="58">
        <v>-16.8</v>
      </c>
      <c r="D259" s="58">
        <v>-15.8</v>
      </c>
      <c r="E259" s="58">
        <v>-15.4</v>
      </c>
      <c r="F259" s="58">
        <v>-14.7</v>
      </c>
      <c r="G259" s="58">
        <v>-14.3</v>
      </c>
      <c r="H259" s="58">
        <v>-13.5</v>
      </c>
      <c r="I259" s="58">
        <v>-13.4</v>
      </c>
      <c r="J259" s="58">
        <v>-13.4</v>
      </c>
      <c r="K259" s="58">
        <v>-13</v>
      </c>
      <c r="L259" s="58">
        <v>-12.7</v>
      </c>
      <c r="M259" s="58">
        <v>-12.5</v>
      </c>
    </row>
    <row r="260" spans="1:13" x14ac:dyDescent="0.2">
      <c r="A260" t="s">
        <v>325</v>
      </c>
      <c r="B260" s="58">
        <v>-13.8</v>
      </c>
      <c r="C260" s="58">
        <v>-12.8</v>
      </c>
      <c r="D260" s="58">
        <v>-12</v>
      </c>
      <c r="E260" s="58">
        <v>-11.5</v>
      </c>
      <c r="F260" s="58">
        <v>-11.1</v>
      </c>
      <c r="G260" s="58">
        <v>-10.5</v>
      </c>
      <c r="H260" s="58">
        <v>-10.199999999999999</v>
      </c>
      <c r="I260" s="58">
        <v>-9.8000000000000007</v>
      </c>
      <c r="J260" s="58">
        <v>-9.6</v>
      </c>
      <c r="K260" s="58">
        <v>-9.5</v>
      </c>
      <c r="L260" s="58">
        <v>-9.1</v>
      </c>
      <c r="M260" s="58">
        <v>-9</v>
      </c>
    </row>
    <row r="261" spans="1:13" x14ac:dyDescent="0.2">
      <c r="A261" t="s">
        <v>326</v>
      </c>
      <c r="B261" s="58">
        <v>-10.9</v>
      </c>
      <c r="C261" s="58">
        <v>-10.5</v>
      </c>
      <c r="D261" s="58">
        <v>-9.9</v>
      </c>
      <c r="E261" s="58">
        <v>-9.6999999999999993</v>
      </c>
      <c r="F261" s="58">
        <v>-9.1</v>
      </c>
      <c r="G261" s="58">
        <v>-8.9</v>
      </c>
      <c r="H261" s="58">
        <v>-8.6999999999999993</v>
      </c>
      <c r="I261" s="58">
        <v>-8.1999999999999993</v>
      </c>
      <c r="J261" s="58">
        <v>-7.9</v>
      </c>
      <c r="K261" s="58">
        <v>-7.8</v>
      </c>
      <c r="L261" s="58">
        <v>-7.7</v>
      </c>
      <c r="M261" s="58">
        <v>-7.6</v>
      </c>
    </row>
    <row r="262" spans="1:13" x14ac:dyDescent="0.2">
      <c r="A262" t="s">
        <v>327</v>
      </c>
      <c r="B262" s="58">
        <v>-12.1</v>
      </c>
      <c r="C262" s="58">
        <v>-11.4</v>
      </c>
      <c r="D262" s="58">
        <v>-10.8</v>
      </c>
      <c r="E262" s="58">
        <v>-10.1</v>
      </c>
      <c r="F262" s="58">
        <v>-10</v>
      </c>
      <c r="G262" s="58">
        <v>-9.6</v>
      </c>
      <c r="H262" s="58">
        <v>-9.5</v>
      </c>
      <c r="I262" s="58">
        <v>-9.1999999999999993</v>
      </c>
      <c r="J262" s="58">
        <v>-9</v>
      </c>
      <c r="K262" s="58">
        <v>-8.8000000000000007</v>
      </c>
      <c r="L262" s="58">
        <v>-8.6</v>
      </c>
      <c r="M262" s="58">
        <v>-8.4</v>
      </c>
    </row>
    <row r="263" spans="1:13" x14ac:dyDescent="0.2">
      <c r="A263" t="s">
        <v>328</v>
      </c>
      <c r="B263" s="58">
        <v>-13.6</v>
      </c>
      <c r="C263" s="58">
        <v>-13.1</v>
      </c>
      <c r="D263" s="58">
        <v>-12.2</v>
      </c>
      <c r="E263" s="58">
        <v>-11.7</v>
      </c>
      <c r="F263" s="58">
        <v>-11.5</v>
      </c>
      <c r="G263" s="58">
        <v>-11</v>
      </c>
      <c r="H263" s="58">
        <v>-10.7</v>
      </c>
      <c r="I263" s="58">
        <v>-10.4</v>
      </c>
      <c r="J263" s="58">
        <v>-10.199999999999999</v>
      </c>
      <c r="K263" s="58">
        <v>-10.1</v>
      </c>
      <c r="L263" s="58">
        <v>-9.8000000000000007</v>
      </c>
      <c r="M263" s="58">
        <v>-9.6</v>
      </c>
    </row>
    <row r="264" spans="1:13" x14ac:dyDescent="0.2">
      <c r="A264" t="s">
        <v>329</v>
      </c>
      <c r="B264" s="58">
        <v>-20.9</v>
      </c>
      <c r="C264" s="58">
        <v>-19.8</v>
      </c>
      <c r="D264" s="58">
        <v>-19.2</v>
      </c>
      <c r="E264" s="58">
        <v>-18.600000000000001</v>
      </c>
      <c r="F264" s="58">
        <v>-18.3</v>
      </c>
      <c r="G264" s="58">
        <v>-17.899999999999999</v>
      </c>
      <c r="H264" s="58">
        <v>-17.5</v>
      </c>
      <c r="I264" s="58">
        <v>-17.100000000000001</v>
      </c>
      <c r="J264" s="58">
        <v>-16.899999999999999</v>
      </c>
      <c r="K264" s="58">
        <v>-16.5</v>
      </c>
      <c r="L264" s="58">
        <v>-16.399999999999999</v>
      </c>
      <c r="M264" s="58">
        <v>-16.2</v>
      </c>
    </row>
    <row r="265" spans="1:13" x14ac:dyDescent="0.2">
      <c r="A265" t="s">
        <v>456</v>
      </c>
      <c r="B265" s="58">
        <v>-14.6</v>
      </c>
      <c r="C265" s="58">
        <v>-13.8</v>
      </c>
      <c r="D265" s="58">
        <v>-13.2</v>
      </c>
      <c r="E265" s="58">
        <v>-12.8</v>
      </c>
      <c r="F265" s="58">
        <v>-12.3</v>
      </c>
      <c r="G265" s="58">
        <v>-12</v>
      </c>
      <c r="H265" s="58">
        <v>-11.7</v>
      </c>
      <c r="I265" s="58">
        <v>-11.5</v>
      </c>
      <c r="J265" s="58">
        <v>-11.2</v>
      </c>
      <c r="K265" s="58">
        <v>-10.9</v>
      </c>
      <c r="L265" s="58">
        <v>-10.8</v>
      </c>
      <c r="M265" s="58">
        <v>-10.5</v>
      </c>
    </row>
    <row r="266" spans="1:13" x14ac:dyDescent="0.2">
      <c r="A266" t="s">
        <v>330</v>
      </c>
      <c r="B266" s="58">
        <v>-16.3</v>
      </c>
      <c r="C266" s="58">
        <v>-15</v>
      </c>
      <c r="D266" s="58">
        <v>-14.4</v>
      </c>
      <c r="E266" s="58">
        <v>-13.8</v>
      </c>
      <c r="F266" s="58">
        <v>-13.5</v>
      </c>
      <c r="G266" s="58">
        <v>-13.1</v>
      </c>
      <c r="H266" s="58">
        <v>-12.6</v>
      </c>
      <c r="I266" s="58">
        <v>-12.5</v>
      </c>
      <c r="J266" s="58">
        <v>-12.2</v>
      </c>
      <c r="K266" s="58">
        <v>-11.9</v>
      </c>
      <c r="L266" s="58">
        <v>-11.7</v>
      </c>
      <c r="M266" s="58">
        <v>-11.4</v>
      </c>
    </row>
    <row r="267" spans="1:13" x14ac:dyDescent="0.2">
      <c r="A267" t="s">
        <v>331</v>
      </c>
      <c r="B267" s="58">
        <v>-13.8</v>
      </c>
      <c r="C267" s="58">
        <v>-12.8</v>
      </c>
      <c r="D267" s="58">
        <v>-12</v>
      </c>
      <c r="E267" s="58">
        <v>-11.5</v>
      </c>
      <c r="F267" s="58">
        <v>-11</v>
      </c>
      <c r="G267" s="58">
        <v>-10.5</v>
      </c>
      <c r="H267" s="58">
        <v>-10.199999999999999</v>
      </c>
      <c r="I267" s="58">
        <v>-9.9</v>
      </c>
      <c r="J267" s="58">
        <v>-9.6</v>
      </c>
      <c r="K267" s="58">
        <v>-9.3000000000000007</v>
      </c>
      <c r="L267" s="58">
        <v>-9</v>
      </c>
      <c r="M267" s="58">
        <v>-8.8000000000000007</v>
      </c>
    </row>
    <row r="268" spans="1:13" x14ac:dyDescent="0.2">
      <c r="A268" t="s">
        <v>332</v>
      </c>
      <c r="B268" s="58">
        <v>-13.4</v>
      </c>
      <c r="C268" s="58">
        <v>-12.6</v>
      </c>
      <c r="D268" s="58">
        <v>-11.9</v>
      </c>
      <c r="E268" s="58">
        <v>-11.4</v>
      </c>
      <c r="F268" s="58">
        <v>-11</v>
      </c>
      <c r="G268" s="58">
        <v>-10.6</v>
      </c>
      <c r="H268" s="58">
        <v>-10.199999999999999</v>
      </c>
      <c r="I268" s="58">
        <v>-9.9</v>
      </c>
      <c r="J268" s="58">
        <v>-9.6999999999999993</v>
      </c>
      <c r="K268" s="58">
        <v>-9.5</v>
      </c>
      <c r="L268" s="58">
        <v>-9.3000000000000007</v>
      </c>
      <c r="M268" s="58">
        <v>-9.1999999999999993</v>
      </c>
    </row>
    <row r="269" spans="1:13" x14ac:dyDescent="0.2">
      <c r="A269" t="s">
        <v>333</v>
      </c>
      <c r="B269" s="58">
        <v>-12.5</v>
      </c>
      <c r="C269" s="58">
        <v>-11.3</v>
      </c>
      <c r="D269" s="58">
        <v>-10.5</v>
      </c>
      <c r="E269" s="58">
        <v>-10</v>
      </c>
      <c r="F269" s="58">
        <v>-9.5</v>
      </c>
      <c r="G269" s="58">
        <v>-9.1999999999999993</v>
      </c>
      <c r="H269" s="58">
        <v>-9.1</v>
      </c>
      <c r="I269" s="58">
        <v>-8.9</v>
      </c>
      <c r="J269" s="58">
        <v>-8.6999999999999993</v>
      </c>
      <c r="K269" s="58">
        <v>-8.5</v>
      </c>
      <c r="L269" s="58">
        <v>-8.1999999999999993</v>
      </c>
      <c r="M269" s="58">
        <v>-7.9</v>
      </c>
    </row>
    <row r="270" spans="1:13" x14ac:dyDescent="0.2">
      <c r="A270" t="s">
        <v>334</v>
      </c>
      <c r="B270" s="58">
        <v>-14.1</v>
      </c>
      <c r="C270" s="58">
        <v>-13.6</v>
      </c>
      <c r="D270" s="58">
        <v>-12.6</v>
      </c>
      <c r="E270" s="58">
        <v>-12.6</v>
      </c>
      <c r="F270" s="58">
        <v>-12.1</v>
      </c>
      <c r="G270" s="58">
        <v>-11.6</v>
      </c>
      <c r="H270" s="58">
        <v>-11.6</v>
      </c>
      <c r="I270" s="58">
        <v>-11.4</v>
      </c>
      <c r="J270" s="58">
        <v>-11.2</v>
      </c>
      <c r="K270" s="58">
        <v>-10.7</v>
      </c>
      <c r="L270" s="58">
        <v>-10.6</v>
      </c>
      <c r="M270" s="58">
        <v>-10.3</v>
      </c>
    </row>
    <row r="271" spans="1:13" x14ac:dyDescent="0.2">
      <c r="A271" t="s">
        <v>335</v>
      </c>
      <c r="B271" s="58">
        <v>-20.9</v>
      </c>
      <c r="C271" s="58">
        <v>-20</v>
      </c>
      <c r="D271" s="58">
        <v>-18.5</v>
      </c>
      <c r="E271" s="58">
        <v>-17.899999999999999</v>
      </c>
      <c r="F271" s="58">
        <v>-17.7</v>
      </c>
      <c r="G271" s="58">
        <v>-17.3</v>
      </c>
      <c r="H271" s="58">
        <v>-16.899999999999999</v>
      </c>
      <c r="I271" s="58">
        <v>-16.8</v>
      </c>
      <c r="J271" s="58">
        <v>-16.2</v>
      </c>
      <c r="K271" s="58">
        <v>-15.9</v>
      </c>
      <c r="L271" s="58">
        <v>-15.5</v>
      </c>
      <c r="M271" s="58">
        <v>-15.1</v>
      </c>
    </row>
    <row r="272" spans="1:13" x14ac:dyDescent="0.2">
      <c r="A272" t="s">
        <v>336</v>
      </c>
      <c r="B272" s="58">
        <v>-13.5</v>
      </c>
      <c r="C272" s="58">
        <v>-12.6</v>
      </c>
      <c r="D272" s="58">
        <v>-12.1</v>
      </c>
      <c r="E272" s="58">
        <v>-11.5</v>
      </c>
      <c r="F272" s="58">
        <v>-11.1</v>
      </c>
      <c r="G272" s="58">
        <v>-10.8</v>
      </c>
      <c r="H272" s="58">
        <v>-10.5</v>
      </c>
      <c r="I272" s="58">
        <v>-10</v>
      </c>
      <c r="J272" s="58">
        <v>-9.8000000000000007</v>
      </c>
      <c r="K272" s="58">
        <v>-9.6</v>
      </c>
      <c r="L272" s="58">
        <v>-9.3000000000000007</v>
      </c>
      <c r="M272" s="58">
        <v>-9.1999999999999993</v>
      </c>
    </row>
    <row r="273" spans="1:13" x14ac:dyDescent="0.2">
      <c r="A273" t="s">
        <v>337</v>
      </c>
      <c r="B273" s="58">
        <v>-9.6</v>
      </c>
      <c r="C273" s="58">
        <v>-9.3000000000000007</v>
      </c>
      <c r="D273" s="58">
        <v>-8.5</v>
      </c>
      <c r="E273" s="58">
        <v>-8.1999999999999993</v>
      </c>
      <c r="F273" s="58">
        <v>-7.8</v>
      </c>
      <c r="G273" s="58">
        <v>-7.6</v>
      </c>
      <c r="H273" s="58">
        <v>-7.4</v>
      </c>
      <c r="I273" s="58">
        <v>-7.3</v>
      </c>
      <c r="J273" s="58">
        <v>-7.1</v>
      </c>
      <c r="K273" s="58">
        <v>-7</v>
      </c>
      <c r="L273" s="58">
        <v>-6.8</v>
      </c>
      <c r="M273" s="58">
        <v>-6.6</v>
      </c>
    </row>
    <row r="274" spans="1:13" x14ac:dyDescent="0.2">
      <c r="A274" t="s">
        <v>338</v>
      </c>
      <c r="B274" s="58">
        <v>-12.7</v>
      </c>
      <c r="C274" s="58">
        <v>-12.4</v>
      </c>
      <c r="D274" s="58">
        <v>-11.8</v>
      </c>
      <c r="E274" s="58">
        <v>-11.4</v>
      </c>
      <c r="F274" s="58">
        <v>-10.9</v>
      </c>
      <c r="G274" s="58">
        <v>-10.5</v>
      </c>
      <c r="H274" s="58">
        <v>-10.4</v>
      </c>
      <c r="I274" s="58">
        <v>-10.199999999999999</v>
      </c>
      <c r="J274" s="58">
        <v>-10.1</v>
      </c>
      <c r="K274" s="58">
        <v>-9.9</v>
      </c>
      <c r="L274" s="58">
        <v>-9.5</v>
      </c>
      <c r="M274" s="58">
        <v>-9.1999999999999993</v>
      </c>
    </row>
    <row r="275" spans="1:13" x14ac:dyDescent="0.2">
      <c r="A275" t="s">
        <v>339</v>
      </c>
      <c r="B275" s="58">
        <v>-13.8</v>
      </c>
      <c r="C275" s="58">
        <v>-12.8</v>
      </c>
      <c r="D275" s="58">
        <v>-11.9</v>
      </c>
      <c r="E275" s="58">
        <v>-11.5</v>
      </c>
      <c r="F275" s="58">
        <v>-11</v>
      </c>
      <c r="G275" s="58">
        <v>-10.7</v>
      </c>
      <c r="H275" s="58">
        <v>-10.4</v>
      </c>
      <c r="I275" s="58">
        <v>-10.1</v>
      </c>
      <c r="J275" s="58">
        <v>-9.9</v>
      </c>
      <c r="K275" s="58">
        <v>-9.8000000000000007</v>
      </c>
      <c r="L275" s="58">
        <v>-9.5</v>
      </c>
      <c r="M275" s="58">
        <v>-9.4</v>
      </c>
    </row>
    <row r="276" spans="1:13" x14ac:dyDescent="0.2">
      <c r="A276" t="s">
        <v>340</v>
      </c>
      <c r="B276" s="58">
        <v>-27.8</v>
      </c>
      <c r="C276" s="58">
        <v>-26.2</v>
      </c>
      <c r="D276" s="58">
        <v>-25</v>
      </c>
      <c r="E276" s="58">
        <v>-24.8</v>
      </c>
      <c r="F276" s="58">
        <v>-23.9</v>
      </c>
      <c r="G276" s="58">
        <v>-23.3</v>
      </c>
      <c r="H276" s="58">
        <v>-22.4</v>
      </c>
      <c r="I276" s="58">
        <v>-22</v>
      </c>
      <c r="J276" s="58">
        <v>-21.7</v>
      </c>
      <c r="K276" s="58">
        <v>-21.5</v>
      </c>
      <c r="L276" s="58">
        <v>-21.3</v>
      </c>
      <c r="M276" s="58">
        <v>-21</v>
      </c>
    </row>
    <row r="277" spans="1:13" x14ac:dyDescent="0.2">
      <c r="A277" t="s">
        <v>341</v>
      </c>
      <c r="B277" s="58">
        <v>-14.5</v>
      </c>
      <c r="C277" s="58">
        <v>-13.5</v>
      </c>
      <c r="D277" s="58">
        <v>-12.2</v>
      </c>
      <c r="E277" s="58">
        <v>-11.8</v>
      </c>
      <c r="F277" s="58">
        <v>-11.4</v>
      </c>
      <c r="G277" s="58">
        <v>-11.2</v>
      </c>
      <c r="H277" s="58">
        <v>-10.8</v>
      </c>
      <c r="I277" s="58">
        <v>-10.5</v>
      </c>
      <c r="J277" s="58">
        <v>-10.4</v>
      </c>
      <c r="K277" s="58">
        <v>-10.1</v>
      </c>
      <c r="L277" s="58">
        <v>-9.8000000000000007</v>
      </c>
      <c r="M277" s="58">
        <v>-9.6999999999999993</v>
      </c>
    </row>
    <row r="278" spans="1:13" x14ac:dyDescent="0.2">
      <c r="A278" t="s">
        <v>342</v>
      </c>
      <c r="B278" s="58">
        <v>-23.5</v>
      </c>
      <c r="C278" s="58">
        <v>-22.3</v>
      </c>
      <c r="D278" s="58">
        <v>-21.7</v>
      </c>
      <c r="E278" s="58">
        <v>-21.1</v>
      </c>
      <c r="F278" s="58">
        <v>-20.8</v>
      </c>
      <c r="G278" s="58">
        <v>-20.2</v>
      </c>
      <c r="H278" s="58">
        <v>-19.7</v>
      </c>
      <c r="I278" s="58">
        <v>-19.7</v>
      </c>
      <c r="J278" s="58">
        <v>-19.100000000000001</v>
      </c>
      <c r="K278" s="58">
        <v>-18.899999999999999</v>
      </c>
      <c r="L278" s="58">
        <v>-18.7</v>
      </c>
      <c r="M278" s="58">
        <v>-18.399999999999999</v>
      </c>
    </row>
    <row r="279" spans="1:13" x14ac:dyDescent="0.2">
      <c r="A279" t="s">
        <v>343</v>
      </c>
      <c r="B279" s="58">
        <v>-16.2</v>
      </c>
      <c r="C279" s="58">
        <v>-14.7</v>
      </c>
      <c r="D279" s="58">
        <v>-13.9</v>
      </c>
      <c r="E279" s="58">
        <v>-13.4</v>
      </c>
      <c r="F279" s="58">
        <v>-12.9</v>
      </c>
      <c r="G279" s="58">
        <v>-12.5</v>
      </c>
      <c r="H279" s="58">
        <v>-12.1</v>
      </c>
      <c r="I279" s="58">
        <v>-11.7</v>
      </c>
      <c r="J279" s="58">
        <v>-11.4</v>
      </c>
      <c r="K279" s="58">
        <v>-11.3</v>
      </c>
      <c r="L279" s="58">
        <v>-11</v>
      </c>
      <c r="M279" s="58">
        <v>-10.8</v>
      </c>
    </row>
    <row r="280" spans="1:13" x14ac:dyDescent="0.2">
      <c r="A280" t="s">
        <v>344</v>
      </c>
      <c r="B280" s="58">
        <v>-8.5</v>
      </c>
      <c r="C280" s="58">
        <v>-7.7</v>
      </c>
      <c r="D280" s="58">
        <v>-7.5</v>
      </c>
      <c r="E280" s="58">
        <v>-7.1</v>
      </c>
      <c r="F280" s="58">
        <v>-6.8</v>
      </c>
      <c r="G280" s="58">
        <v>-6.7</v>
      </c>
      <c r="H280" s="58">
        <v>-6.5</v>
      </c>
      <c r="I280" s="58">
        <v>-6.2</v>
      </c>
      <c r="J280" s="58">
        <v>-6.1</v>
      </c>
      <c r="K280" s="58">
        <v>-5.9</v>
      </c>
      <c r="L280" s="58">
        <v>-5.7</v>
      </c>
      <c r="M280" s="58">
        <v>-5.6</v>
      </c>
    </row>
    <row r="281" spans="1:13" x14ac:dyDescent="0.2">
      <c r="A281" t="s">
        <v>345</v>
      </c>
      <c r="B281" s="58">
        <v>-13.3</v>
      </c>
      <c r="C281" s="58">
        <v>-12.3</v>
      </c>
      <c r="D281" s="58">
        <v>-11.8</v>
      </c>
      <c r="E281" s="58">
        <v>-11.4</v>
      </c>
      <c r="F281" s="58">
        <v>-11.1</v>
      </c>
      <c r="G281" s="58">
        <v>-10.8</v>
      </c>
      <c r="H281" s="58">
        <v>-10.4</v>
      </c>
      <c r="I281" s="58">
        <v>-10</v>
      </c>
      <c r="J281" s="58">
        <v>-9.8000000000000007</v>
      </c>
      <c r="K281" s="58">
        <v>-9.6</v>
      </c>
      <c r="L281" s="58">
        <v>-9.3000000000000007</v>
      </c>
      <c r="M281" s="58">
        <v>-9.1999999999999993</v>
      </c>
    </row>
    <row r="282" spans="1:13" x14ac:dyDescent="0.2">
      <c r="A282" t="s">
        <v>346</v>
      </c>
      <c r="B282" s="58">
        <v>-12.6</v>
      </c>
      <c r="C282" s="58">
        <v>-11.8</v>
      </c>
      <c r="D282" s="58">
        <v>-11.3</v>
      </c>
      <c r="E282" s="58">
        <v>-11</v>
      </c>
      <c r="F282" s="58">
        <v>-10.4</v>
      </c>
      <c r="G282" s="58">
        <v>-10.3</v>
      </c>
      <c r="H282" s="58">
        <v>-9.9</v>
      </c>
      <c r="I282" s="58">
        <v>-9.6999999999999993</v>
      </c>
      <c r="J282" s="58">
        <v>-9.4</v>
      </c>
      <c r="K282" s="58">
        <v>-9.1</v>
      </c>
      <c r="L282" s="58">
        <v>-8.9</v>
      </c>
      <c r="M282" s="58">
        <v>-8.8000000000000007</v>
      </c>
    </row>
    <row r="283" spans="1:13" x14ac:dyDescent="0.2">
      <c r="A283" t="s">
        <v>347</v>
      </c>
      <c r="B283" s="58">
        <v>-21.7</v>
      </c>
      <c r="C283" s="58">
        <v>-20.5</v>
      </c>
      <c r="D283" s="58">
        <v>-20.2</v>
      </c>
      <c r="E283" s="58">
        <v>-19.7</v>
      </c>
      <c r="F283" s="58">
        <v>-19.3</v>
      </c>
      <c r="G283" s="58">
        <v>-18.7</v>
      </c>
      <c r="H283" s="58">
        <v>-18.3</v>
      </c>
      <c r="I283" s="58">
        <v>-18</v>
      </c>
      <c r="J283" s="58">
        <v>-17.5</v>
      </c>
      <c r="K283" s="58">
        <v>-17.3</v>
      </c>
      <c r="L283" s="58">
        <v>-17.3</v>
      </c>
      <c r="M283" s="58">
        <v>-16.899999999999999</v>
      </c>
    </row>
    <row r="284" spans="1:13" x14ac:dyDescent="0.2">
      <c r="A284" t="s">
        <v>348</v>
      </c>
      <c r="B284" s="58">
        <v>-13.2</v>
      </c>
      <c r="C284" s="58">
        <v>-12.4</v>
      </c>
      <c r="D284" s="58">
        <v>-11.6</v>
      </c>
      <c r="E284" s="58">
        <v>-11</v>
      </c>
      <c r="F284" s="58">
        <v>-11</v>
      </c>
      <c r="G284" s="58">
        <v>-10.6</v>
      </c>
      <c r="H284" s="58">
        <v>-10.199999999999999</v>
      </c>
      <c r="I284" s="58">
        <v>-9.9</v>
      </c>
      <c r="J284" s="58">
        <v>-9.6999999999999993</v>
      </c>
      <c r="K284" s="58">
        <v>-9.6999999999999993</v>
      </c>
      <c r="L284" s="58">
        <v>-9.4</v>
      </c>
      <c r="M284" s="58">
        <v>-9.3000000000000007</v>
      </c>
    </row>
    <row r="285" spans="1:13" x14ac:dyDescent="0.2">
      <c r="A285" t="s">
        <v>457</v>
      </c>
      <c r="B285" s="58">
        <v>-12.7</v>
      </c>
      <c r="C285" s="58">
        <v>-12.6</v>
      </c>
      <c r="D285" s="58">
        <v>-11.8</v>
      </c>
      <c r="E285" s="58">
        <v>-11.3</v>
      </c>
      <c r="F285" s="58">
        <v>-11.1</v>
      </c>
      <c r="G285" s="58">
        <v>-10.6</v>
      </c>
      <c r="H285" s="58">
        <v>-10.199999999999999</v>
      </c>
      <c r="I285" s="58">
        <v>-10</v>
      </c>
      <c r="J285" s="58">
        <v>-9.9</v>
      </c>
      <c r="K285" s="58">
        <v>-9.8000000000000007</v>
      </c>
      <c r="L285" s="58">
        <v>-9.5</v>
      </c>
      <c r="M285" s="58">
        <v>-9.1</v>
      </c>
    </row>
    <row r="286" spans="1:13" x14ac:dyDescent="0.2">
      <c r="A286" t="s">
        <v>349</v>
      </c>
      <c r="B286" s="58">
        <v>-12</v>
      </c>
      <c r="C286" s="58">
        <v>-11</v>
      </c>
      <c r="D286" s="58">
        <v>-10.1</v>
      </c>
      <c r="E286" s="58">
        <v>-9.6999999999999993</v>
      </c>
      <c r="F286" s="58">
        <v>-9.3000000000000007</v>
      </c>
      <c r="G286" s="58">
        <v>-9</v>
      </c>
      <c r="H286" s="58">
        <v>-8.9</v>
      </c>
      <c r="I286" s="58">
        <v>-8.6</v>
      </c>
      <c r="J286" s="58">
        <v>-8.4</v>
      </c>
      <c r="K286" s="58">
        <v>-8.3000000000000007</v>
      </c>
      <c r="L286" s="58">
        <v>-8</v>
      </c>
      <c r="M286" s="58">
        <v>-7.8</v>
      </c>
    </row>
    <row r="287" spans="1:13" x14ac:dyDescent="0.2">
      <c r="A287" t="s">
        <v>350</v>
      </c>
      <c r="B287" s="58">
        <v>-17.100000000000001</v>
      </c>
      <c r="C287" s="58">
        <v>-16</v>
      </c>
      <c r="D287" s="58">
        <v>-15.1</v>
      </c>
      <c r="E287" s="58">
        <v>-14.6</v>
      </c>
      <c r="F287" s="58">
        <v>-14.1</v>
      </c>
      <c r="G287" s="58">
        <v>-13.9</v>
      </c>
      <c r="H287" s="58">
        <v>-13.1</v>
      </c>
      <c r="I287" s="58">
        <v>-12.9</v>
      </c>
      <c r="J287" s="58">
        <v>-12.8</v>
      </c>
      <c r="K287" s="58">
        <v>-12.4</v>
      </c>
      <c r="L287" s="58">
        <v>-12.2</v>
      </c>
      <c r="M287" s="58">
        <v>-12</v>
      </c>
    </row>
    <row r="288" spans="1:13" x14ac:dyDescent="0.2">
      <c r="A288" t="s">
        <v>351</v>
      </c>
      <c r="B288" s="58">
        <v>-12.6</v>
      </c>
      <c r="C288" s="58">
        <v>-11.9</v>
      </c>
      <c r="D288" s="58">
        <v>-11</v>
      </c>
      <c r="E288" s="58">
        <v>-10.5</v>
      </c>
      <c r="F288" s="58">
        <v>-10.4</v>
      </c>
      <c r="G288" s="58">
        <v>-10.1</v>
      </c>
      <c r="H288" s="58">
        <v>-9.8000000000000007</v>
      </c>
      <c r="I288" s="58">
        <v>-9.5</v>
      </c>
      <c r="J288" s="58">
        <v>-9.4</v>
      </c>
      <c r="K288" s="58">
        <v>-9.3000000000000007</v>
      </c>
      <c r="L288" s="58">
        <v>-9</v>
      </c>
      <c r="M288" s="58">
        <v>-8.8000000000000007</v>
      </c>
    </row>
    <row r="289" spans="1:13" x14ac:dyDescent="0.2">
      <c r="A289" t="s">
        <v>10</v>
      </c>
      <c r="B289" s="58">
        <v>-7.8</v>
      </c>
      <c r="C289" s="58">
        <v>-7.1</v>
      </c>
      <c r="D289" s="58">
        <v>-6.4</v>
      </c>
      <c r="E289" s="58">
        <v>-6.1</v>
      </c>
      <c r="F289" s="58">
        <v>-6</v>
      </c>
      <c r="G289" s="58">
        <v>-5.8</v>
      </c>
      <c r="H289" s="58">
        <v>-5.6</v>
      </c>
      <c r="I289" s="58">
        <v>-5.6</v>
      </c>
      <c r="J289" s="58">
        <v>-5.5</v>
      </c>
      <c r="K289" s="58">
        <v>-5.5</v>
      </c>
      <c r="L289" s="58">
        <v>-5.4</v>
      </c>
      <c r="M289" s="58">
        <v>-5.3</v>
      </c>
    </row>
    <row r="290" spans="1:13" x14ac:dyDescent="0.2">
      <c r="A290" t="s">
        <v>458</v>
      </c>
      <c r="B290" s="58">
        <v>-13.1</v>
      </c>
      <c r="C290" s="58">
        <v>-12.7</v>
      </c>
      <c r="D290" s="58">
        <v>-11.9</v>
      </c>
      <c r="E290" s="58">
        <v>-11.8</v>
      </c>
      <c r="F290" s="58">
        <v>-11.3</v>
      </c>
      <c r="G290" s="58">
        <v>-10.9</v>
      </c>
      <c r="H290" s="58">
        <v>-10.8</v>
      </c>
      <c r="I290" s="58">
        <v>-10.6</v>
      </c>
      <c r="J290" s="58">
        <v>-10.5</v>
      </c>
      <c r="K290" s="58">
        <v>-10.199999999999999</v>
      </c>
      <c r="L290" s="58">
        <v>-9.8000000000000007</v>
      </c>
      <c r="M290" s="58">
        <v>-9.5</v>
      </c>
    </row>
    <row r="291" spans="1:13" x14ac:dyDescent="0.2">
      <c r="A291" t="s">
        <v>352</v>
      </c>
      <c r="B291" s="58">
        <v>-15</v>
      </c>
      <c r="C291" s="58">
        <v>-14.2</v>
      </c>
      <c r="D291" s="58">
        <v>-13.3</v>
      </c>
      <c r="E291" s="58">
        <v>-12.7</v>
      </c>
      <c r="F291" s="58">
        <v>-12.6</v>
      </c>
      <c r="G291" s="58">
        <v>-12.4</v>
      </c>
      <c r="H291" s="58">
        <v>-12.1</v>
      </c>
      <c r="I291" s="58">
        <v>-11.7</v>
      </c>
      <c r="J291" s="58">
        <v>-11.4</v>
      </c>
      <c r="K291" s="58">
        <v>-11</v>
      </c>
      <c r="L291" s="58">
        <v>-10.7</v>
      </c>
      <c r="M291" s="58">
        <v>-10.5</v>
      </c>
    </row>
    <row r="292" spans="1:13" x14ac:dyDescent="0.2">
      <c r="A292" t="s">
        <v>353</v>
      </c>
      <c r="B292" s="58">
        <v>-24.5</v>
      </c>
      <c r="C292" s="58">
        <v>-23.4</v>
      </c>
      <c r="D292" s="58">
        <v>-22.5</v>
      </c>
      <c r="E292" s="58">
        <v>-22</v>
      </c>
      <c r="F292" s="58">
        <v>-21.1</v>
      </c>
      <c r="G292" s="58">
        <v>-20.5</v>
      </c>
      <c r="H292" s="58">
        <v>-20.100000000000001</v>
      </c>
      <c r="I292" s="58">
        <v>-19.3</v>
      </c>
      <c r="J292" s="58">
        <v>-18.600000000000001</v>
      </c>
      <c r="K292" s="58">
        <v>-18.399999999999999</v>
      </c>
      <c r="L292" s="58">
        <v>-18.399999999999999</v>
      </c>
      <c r="M292" s="58">
        <v>-18.2</v>
      </c>
    </row>
    <row r="293" spans="1:13" x14ac:dyDescent="0.2">
      <c r="A293" t="s">
        <v>354</v>
      </c>
      <c r="B293" s="58">
        <v>-20.3</v>
      </c>
      <c r="C293" s="58">
        <v>-19.7</v>
      </c>
      <c r="D293" s="58">
        <v>-19</v>
      </c>
      <c r="E293" s="58">
        <v>-18.3</v>
      </c>
      <c r="F293" s="58">
        <v>-17.7</v>
      </c>
      <c r="G293" s="58">
        <v>-17.2</v>
      </c>
      <c r="H293" s="58">
        <v>-16.5</v>
      </c>
      <c r="I293" s="58">
        <v>-15.9</v>
      </c>
      <c r="J293" s="58">
        <v>-15.6</v>
      </c>
      <c r="K293" s="58">
        <v>-15.2</v>
      </c>
      <c r="L293" s="58">
        <v>-14.9</v>
      </c>
      <c r="M293" s="58">
        <v>-14.5</v>
      </c>
    </row>
    <row r="294" spans="1:13" x14ac:dyDescent="0.2">
      <c r="A294" t="s">
        <v>355</v>
      </c>
      <c r="B294" s="58">
        <v>-16.899999999999999</v>
      </c>
      <c r="C294" s="58">
        <v>-16</v>
      </c>
      <c r="D294" s="58">
        <v>-15.2</v>
      </c>
      <c r="E294" s="58">
        <v>-15</v>
      </c>
      <c r="F294" s="58">
        <v>-14.6</v>
      </c>
      <c r="G294" s="58">
        <v>-14.2</v>
      </c>
      <c r="H294" s="58">
        <v>-14</v>
      </c>
      <c r="I294" s="58">
        <v>-13.9</v>
      </c>
      <c r="J294" s="58">
        <v>-13.7</v>
      </c>
      <c r="K294" s="58">
        <v>-13.1</v>
      </c>
      <c r="L294" s="58">
        <v>-12.9</v>
      </c>
      <c r="M294" s="58">
        <v>-12.9</v>
      </c>
    </row>
    <row r="295" spans="1:13" x14ac:dyDescent="0.2">
      <c r="A295" t="s">
        <v>356</v>
      </c>
      <c r="B295" s="58">
        <v>-14.4</v>
      </c>
      <c r="C295" s="58">
        <v>-13.4</v>
      </c>
      <c r="D295" s="58">
        <v>-12.5</v>
      </c>
      <c r="E295" s="58">
        <v>-11.8</v>
      </c>
      <c r="F295" s="58">
        <v>-11.5</v>
      </c>
      <c r="G295" s="58">
        <v>-11.3</v>
      </c>
      <c r="H295" s="58">
        <v>-11</v>
      </c>
      <c r="I295" s="58">
        <v>-10.7</v>
      </c>
      <c r="J295" s="58">
        <v>-10.3</v>
      </c>
      <c r="K295" s="58">
        <v>-10.3</v>
      </c>
      <c r="L295" s="58">
        <v>-10.1</v>
      </c>
      <c r="M295" s="58">
        <v>-9.8000000000000007</v>
      </c>
    </row>
    <row r="296" spans="1:13" x14ac:dyDescent="0.2">
      <c r="A296" t="s">
        <v>357</v>
      </c>
      <c r="B296" s="58">
        <v>-9.1</v>
      </c>
      <c r="C296" s="58">
        <v>-8.6999999999999993</v>
      </c>
      <c r="D296" s="58">
        <v>-8</v>
      </c>
      <c r="E296" s="58">
        <v>-7.5</v>
      </c>
      <c r="F296" s="58">
        <v>-7.3</v>
      </c>
      <c r="G296" s="58">
        <v>-7.1</v>
      </c>
      <c r="H296" s="58">
        <v>-7</v>
      </c>
      <c r="I296" s="58">
        <v>-6.8</v>
      </c>
      <c r="J296" s="58">
        <v>-6.7</v>
      </c>
      <c r="K296" s="58">
        <v>-6.5</v>
      </c>
      <c r="L296" s="58">
        <v>-6.5</v>
      </c>
      <c r="M296" s="58">
        <v>-6.3</v>
      </c>
    </row>
    <row r="297" spans="1:13" x14ac:dyDescent="0.2">
      <c r="A297" t="s">
        <v>358</v>
      </c>
      <c r="B297" s="58">
        <v>-14.3</v>
      </c>
      <c r="C297" s="58">
        <v>-13.1</v>
      </c>
      <c r="D297" s="58">
        <v>-12.4</v>
      </c>
      <c r="E297" s="58">
        <v>-11.9</v>
      </c>
      <c r="F297" s="58">
        <v>-11.3</v>
      </c>
      <c r="G297" s="58">
        <v>-11</v>
      </c>
      <c r="H297" s="58">
        <v>-10.7</v>
      </c>
      <c r="I297" s="58">
        <v>-10.3</v>
      </c>
      <c r="J297" s="58">
        <v>-10.1</v>
      </c>
      <c r="K297" s="58">
        <v>-9.9</v>
      </c>
      <c r="L297" s="58">
        <v>-9.6</v>
      </c>
      <c r="M297" s="58">
        <v>-9.4</v>
      </c>
    </row>
    <row r="298" spans="1:13" x14ac:dyDescent="0.2">
      <c r="A298" t="s">
        <v>359</v>
      </c>
      <c r="B298" s="58">
        <v>-12.3</v>
      </c>
      <c r="C298" s="58">
        <v>-11.6</v>
      </c>
      <c r="D298" s="58">
        <v>-10.7</v>
      </c>
      <c r="E298" s="58">
        <v>-10.199999999999999</v>
      </c>
      <c r="F298" s="58">
        <v>-10.199999999999999</v>
      </c>
      <c r="G298" s="58">
        <v>-10</v>
      </c>
      <c r="H298" s="58">
        <v>-9.6999999999999993</v>
      </c>
      <c r="I298" s="58">
        <v>-9.5</v>
      </c>
      <c r="J298" s="58">
        <v>-9.1999999999999993</v>
      </c>
      <c r="K298" s="58">
        <v>-9.1</v>
      </c>
      <c r="L298" s="58">
        <v>-8.9</v>
      </c>
      <c r="M298" s="58">
        <v>-8.6999999999999993</v>
      </c>
    </row>
    <row r="299" spans="1:13" x14ac:dyDescent="0.2">
      <c r="A299" t="s">
        <v>360</v>
      </c>
      <c r="B299" s="58">
        <v>-23.1</v>
      </c>
      <c r="C299" s="58">
        <v>-22</v>
      </c>
      <c r="D299" s="58">
        <v>-21</v>
      </c>
      <c r="E299" s="58">
        <v>-20</v>
      </c>
      <c r="F299" s="58">
        <v>-19.600000000000001</v>
      </c>
      <c r="G299" s="58">
        <v>-19</v>
      </c>
      <c r="H299" s="58">
        <v>-18.600000000000001</v>
      </c>
      <c r="I299" s="58">
        <v>-18.2</v>
      </c>
      <c r="J299" s="58">
        <v>-17.899999999999999</v>
      </c>
      <c r="K299" s="58">
        <v>-17.2</v>
      </c>
      <c r="L299" s="58">
        <v>-17</v>
      </c>
      <c r="M299" s="58">
        <v>-16.7</v>
      </c>
    </row>
    <row r="300" spans="1:13" x14ac:dyDescent="0.2">
      <c r="A300" t="s">
        <v>361</v>
      </c>
      <c r="B300" s="58">
        <v>-29.1</v>
      </c>
      <c r="C300" s="58">
        <v>-28</v>
      </c>
      <c r="D300" s="58">
        <v>-26.9</v>
      </c>
      <c r="E300" s="58">
        <v>-26.2</v>
      </c>
      <c r="F300" s="58">
        <v>-25.5</v>
      </c>
      <c r="G300" s="58">
        <v>-24.9</v>
      </c>
      <c r="H300" s="58">
        <v>-24.4</v>
      </c>
      <c r="I300" s="58">
        <v>-24.2</v>
      </c>
      <c r="J300" s="58">
        <v>-23.5</v>
      </c>
      <c r="K300" s="58">
        <v>-23.3</v>
      </c>
      <c r="L300" s="58">
        <v>-23.1</v>
      </c>
      <c r="M300" s="58">
        <v>-22.6</v>
      </c>
    </row>
    <row r="301" spans="1:13" x14ac:dyDescent="0.2">
      <c r="A301" t="s">
        <v>362</v>
      </c>
      <c r="B301" s="58">
        <v>-8.6999999999999993</v>
      </c>
      <c r="C301" s="58">
        <v>-8.5</v>
      </c>
      <c r="D301" s="58">
        <v>-7.8</v>
      </c>
      <c r="E301" s="58">
        <v>-7.4</v>
      </c>
      <c r="F301" s="58">
        <v>-7.1</v>
      </c>
      <c r="G301" s="58">
        <v>-7.1</v>
      </c>
      <c r="H301" s="58">
        <v>-6.9</v>
      </c>
      <c r="I301" s="58">
        <v>-6.8</v>
      </c>
      <c r="J301" s="58">
        <v>-6.6</v>
      </c>
      <c r="K301" s="58">
        <v>-6.5</v>
      </c>
      <c r="L301" s="58">
        <v>-6.4</v>
      </c>
      <c r="M301" s="58">
        <v>-6.3</v>
      </c>
    </row>
    <row r="302" spans="1:13" x14ac:dyDescent="0.2">
      <c r="A302" t="s">
        <v>363</v>
      </c>
      <c r="B302" s="58">
        <v>-9.3000000000000007</v>
      </c>
      <c r="C302" s="58">
        <v>-8.6999999999999993</v>
      </c>
      <c r="D302" s="58">
        <v>-8</v>
      </c>
      <c r="E302" s="58">
        <v>-7.7</v>
      </c>
      <c r="F302" s="58">
        <v>-7.3</v>
      </c>
      <c r="G302" s="58">
        <v>-7</v>
      </c>
      <c r="H302" s="58">
        <v>-6.8</v>
      </c>
      <c r="I302" s="58">
        <v>-6.7</v>
      </c>
      <c r="J302" s="58">
        <v>-6.5</v>
      </c>
      <c r="K302" s="58">
        <v>-6.4</v>
      </c>
      <c r="L302" s="58">
        <v>-6.2</v>
      </c>
      <c r="M302" s="58">
        <v>-6.1</v>
      </c>
    </row>
    <row r="303" spans="1:13" x14ac:dyDescent="0.2">
      <c r="A303" t="s">
        <v>364</v>
      </c>
      <c r="B303" s="58">
        <v>-13</v>
      </c>
      <c r="C303" s="58">
        <v>-12.1</v>
      </c>
      <c r="D303" s="58">
        <v>-11.4</v>
      </c>
      <c r="E303" s="58">
        <v>-10.9</v>
      </c>
      <c r="F303" s="58">
        <v>-10.3</v>
      </c>
      <c r="G303" s="58">
        <v>-10.1</v>
      </c>
      <c r="H303" s="58">
        <v>-9.6999999999999993</v>
      </c>
      <c r="I303" s="58">
        <v>-9.4</v>
      </c>
      <c r="J303" s="58">
        <v>-9.1</v>
      </c>
      <c r="K303" s="58">
        <v>-8.9</v>
      </c>
      <c r="L303" s="58">
        <v>-8.6</v>
      </c>
      <c r="M303" s="58">
        <v>-8.5</v>
      </c>
    </row>
    <row r="304" spans="1:13" x14ac:dyDescent="0.2">
      <c r="A304" t="s">
        <v>365</v>
      </c>
      <c r="B304" s="58">
        <v>-16.2</v>
      </c>
      <c r="C304" s="58">
        <v>-14.6</v>
      </c>
      <c r="D304" s="58">
        <v>-14</v>
      </c>
      <c r="E304" s="58">
        <v>-13.3</v>
      </c>
      <c r="F304" s="58">
        <v>-13.1</v>
      </c>
      <c r="G304" s="58">
        <v>-12.6</v>
      </c>
      <c r="H304" s="58">
        <v>-12.3</v>
      </c>
      <c r="I304" s="58">
        <v>-11.9</v>
      </c>
      <c r="J304" s="58">
        <v>-11.5</v>
      </c>
      <c r="K304" s="58">
        <v>-11.3</v>
      </c>
      <c r="L304" s="58">
        <v>-11.2</v>
      </c>
      <c r="M304" s="58">
        <v>-10.7</v>
      </c>
    </row>
    <row r="305" spans="1:13" x14ac:dyDescent="0.2">
      <c r="A305" t="s">
        <v>366</v>
      </c>
      <c r="B305" s="58">
        <v>-11.1</v>
      </c>
      <c r="C305" s="58">
        <v>-10.3</v>
      </c>
      <c r="D305" s="58">
        <v>-9.5</v>
      </c>
      <c r="E305" s="58">
        <v>-9</v>
      </c>
      <c r="F305" s="58">
        <v>-8.8000000000000007</v>
      </c>
      <c r="G305" s="58">
        <v>-8.6999999999999993</v>
      </c>
      <c r="H305" s="58">
        <v>-8.6</v>
      </c>
      <c r="I305" s="58">
        <v>-8.4</v>
      </c>
      <c r="J305" s="58">
        <v>-8.1999999999999993</v>
      </c>
      <c r="K305" s="58">
        <v>-8.1</v>
      </c>
      <c r="L305" s="58">
        <v>-8</v>
      </c>
      <c r="M305" s="58">
        <v>-7.9</v>
      </c>
    </row>
    <row r="306" spans="1:13" x14ac:dyDescent="0.2">
      <c r="A306" t="s">
        <v>367</v>
      </c>
      <c r="B306" s="58">
        <v>-20.3</v>
      </c>
      <c r="C306" s="58">
        <v>-19.399999999999999</v>
      </c>
      <c r="D306" s="58">
        <v>-18.600000000000001</v>
      </c>
      <c r="E306" s="58">
        <v>-18.3</v>
      </c>
      <c r="F306" s="58">
        <v>-18</v>
      </c>
      <c r="G306" s="58">
        <v>-17.5</v>
      </c>
      <c r="H306" s="58">
        <v>-17</v>
      </c>
      <c r="I306" s="58">
        <v>-16.600000000000001</v>
      </c>
      <c r="J306" s="58">
        <v>-16.5</v>
      </c>
      <c r="K306" s="58">
        <v>-16.3</v>
      </c>
      <c r="L306" s="58">
        <v>-16</v>
      </c>
      <c r="M306" s="58">
        <v>-15.7</v>
      </c>
    </row>
    <row r="307" spans="1:13" x14ac:dyDescent="0.2">
      <c r="A307" t="s">
        <v>459</v>
      </c>
      <c r="B307" s="58">
        <v>-14.2</v>
      </c>
      <c r="C307" s="58">
        <v>-13.2</v>
      </c>
      <c r="D307" s="58">
        <v>-12.3</v>
      </c>
      <c r="E307" s="58">
        <v>-11.9</v>
      </c>
      <c r="F307" s="58">
        <v>-11.4</v>
      </c>
      <c r="G307" s="58">
        <v>-11.1</v>
      </c>
      <c r="H307" s="58">
        <v>-10.8</v>
      </c>
      <c r="I307" s="58">
        <v>-10.5</v>
      </c>
      <c r="J307" s="58">
        <v>-10.3</v>
      </c>
      <c r="K307" s="58">
        <v>-10.199999999999999</v>
      </c>
      <c r="L307" s="58">
        <v>-9.9</v>
      </c>
      <c r="M307" s="58">
        <v>-9.8000000000000007</v>
      </c>
    </row>
    <row r="308" spans="1:13" x14ac:dyDescent="0.2">
      <c r="A308" t="s">
        <v>368</v>
      </c>
      <c r="B308" s="58">
        <v>-22</v>
      </c>
      <c r="C308" s="58">
        <v>-21.5</v>
      </c>
      <c r="D308" s="58">
        <v>-20.399999999999999</v>
      </c>
      <c r="E308" s="58">
        <v>-19.8</v>
      </c>
      <c r="F308" s="58">
        <v>-19.399999999999999</v>
      </c>
      <c r="G308" s="58">
        <v>-18.7</v>
      </c>
      <c r="H308" s="58">
        <v>-17.8</v>
      </c>
      <c r="I308" s="58">
        <v>-17.5</v>
      </c>
      <c r="J308" s="58">
        <v>-16.8</v>
      </c>
      <c r="K308" s="58">
        <v>-16.5</v>
      </c>
      <c r="L308" s="58">
        <v>-16.100000000000001</v>
      </c>
      <c r="M308" s="58">
        <v>-15.7</v>
      </c>
    </row>
    <row r="309" spans="1:13" x14ac:dyDescent="0.2">
      <c r="A309" t="s">
        <v>369</v>
      </c>
      <c r="B309" s="58">
        <v>-14.2</v>
      </c>
      <c r="C309" s="58">
        <v>-13.4</v>
      </c>
      <c r="D309" s="58">
        <v>-12.8</v>
      </c>
      <c r="E309" s="58">
        <v>-12.5</v>
      </c>
      <c r="F309" s="58">
        <v>-12.4</v>
      </c>
      <c r="G309" s="58">
        <v>-12.1</v>
      </c>
      <c r="H309" s="58">
        <v>-12</v>
      </c>
      <c r="I309" s="58">
        <v>-11.5</v>
      </c>
      <c r="J309" s="58">
        <v>-11.4</v>
      </c>
      <c r="K309" s="58">
        <v>-11</v>
      </c>
      <c r="L309" s="58">
        <v>-10.8</v>
      </c>
      <c r="M309" s="58">
        <v>-10.4</v>
      </c>
    </row>
    <row r="310" spans="1:13" x14ac:dyDescent="0.2">
      <c r="A310" t="s">
        <v>370</v>
      </c>
      <c r="B310" s="58">
        <v>-20.399999999999999</v>
      </c>
      <c r="C310" s="58">
        <v>-20</v>
      </c>
      <c r="D310" s="58">
        <v>-19.600000000000001</v>
      </c>
      <c r="E310" s="58">
        <v>-18.899999999999999</v>
      </c>
      <c r="F310" s="58">
        <v>-18.2</v>
      </c>
      <c r="G310" s="58">
        <v>-17.600000000000001</v>
      </c>
      <c r="H310" s="58">
        <v>-17.600000000000001</v>
      </c>
      <c r="I310" s="58">
        <v>-17.2</v>
      </c>
      <c r="J310" s="58">
        <v>-16.8</v>
      </c>
      <c r="K310" s="58">
        <v>-16.7</v>
      </c>
      <c r="L310" s="58">
        <v>-16.3</v>
      </c>
      <c r="M310" s="58">
        <v>-15.8</v>
      </c>
    </row>
    <row r="311" spans="1:13" x14ac:dyDescent="0.2">
      <c r="A311" t="s">
        <v>371</v>
      </c>
      <c r="B311" s="58">
        <v>-28.9</v>
      </c>
      <c r="C311" s="58">
        <v>-27.7</v>
      </c>
      <c r="D311" s="58">
        <v>-26.7</v>
      </c>
      <c r="E311" s="58">
        <v>-25.6</v>
      </c>
      <c r="F311" s="58">
        <v>-24.9</v>
      </c>
      <c r="G311" s="58">
        <v>-24.5</v>
      </c>
      <c r="H311" s="58">
        <v>-24.3</v>
      </c>
      <c r="I311" s="58">
        <v>-24</v>
      </c>
      <c r="J311" s="58">
        <v>-23.5</v>
      </c>
      <c r="K311" s="58">
        <v>-23.2</v>
      </c>
      <c r="L311" s="58">
        <v>-22.8</v>
      </c>
      <c r="M311" s="58">
        <v>-22.4</v>
      </c>
    </row>
    <row r="312" spans="1:13" x14ac:dyDescent="0.2">
      <c r="A312" t="s">
        <v>372</v>
      </c>
      <c r="B312" s="58">
        <v>-28.9</v>
      </c>
      <c r="C312" s="58">
        <v>-27.5</v>
      </c>
      <c r="D312" s="58">
        <v>-26.9</v>
      </c>
      <c r="E312" s="58">
        <v>-25.8</v>
      </c>
      <c r="F312" s="58">
        <v>-25.2</v>
      </c>
      <c r="G312" s="58">
        <v>-24.5</v>
      </c>
      <c r="H312" s="58">
        <v>-24.1</v>
      </c>
      <c r="I312" s="58">
        <v>-23.7</v>
      </c>
      <c r="J312" s="58">
        <v>-23.5</v>
      </c>
      <c r="K312" s="58">
        <v>-23.1</v>
      </c>
      <c r="L312" s="58">
        <v>-22.8</v>
      </c>
      <c r="M312" s="58">
        <v>-22.3</v>
      </c>
    </row>
  </sheetData>
  <sheetProtection algorithmName="SHA-512" hashValue="eB/npHWebSFJ6qjfNzWgXAEsHPACNVtBJTvNYxCPfsgaDXNNTBBldIWce2Xo+q8OzmU+lY0hZBkooeofKk1rEA==" saltValue="Ldl+rYMvAj3VVM16TBT4Dw==" spinCount="100000" sheet="1" objects="1" scenarios="1"/>
  <autoFilter ref="A2:M312" xr:uid="{00000000-0009-0000-0000-000002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K54"/>
  <sheetViews>
    <sheetView showGridLines="0" showRowColHeaders="0" workbookViewId="0">
      <selection activeCell="A39" sqref="A39"/>
    </sheetView>
  </sheetViews>
  <sheetFormatPr defaultRowHeight="12.75" x14ac:dyDescent="0.2"/>
  <cols>
    <col min="3" max="3" width="18.7109375" customWidth="1"/>
    <col min="4" max="4" width="44.140625" customWidth="1"/>
    <col min="5" max="5" width="9" style="1" bestFit="1" customWidth="1"/>
    <col min="7" max="7" width="8.7109375" customWidth="1"/>
    <col min="8" max="8" width="8.7109375" hidden="1" customWidth="1"/>
  </cols>
  <sheetData>
    <row r="1" spans="3:11" ht="13.5" thickBot="1" x14ac:dyDescent="0.25"/>
    <row r="2" spans="3:11" ht="29.45" customHeight="1" thickBot="1" x14ac:dyDescent="0.25">
      <c r="C2" s="124" t="s">
        <v>373</v>
      </c>
      <c r="D2" s="125"/>
      <c r="E2" s="126"/>
    </row>
    <row r="3" spans="3:11" ht="14.25" thickBot="1" x14ac:dyDescent="0.25">
      <c r="C3" s="6" t="s">
        <v>374</v>
      </c>
      <c r="D3" s="7" t="s">
        <v>375</v>
      </c>
      <c r="E3" s="8" t="s">
        <v>376</v>
      </c>
      <c r="H3">
        <v>0.8</v>
      </c>
    </row>
    <row r="4" spans="3:11" ht="13.5" thickBot="1" x14ac:dyDescent="0.25">
      <c r="C4" s="2" t="s">
        <v>377</v>
      </c>
      <c r="D4" s="3" t="s">
        <v>378</v>
      </c>
      <c r="E4" s="5">
        <v>0.9</v>
      </c>
      <c r="H4" s="1">
        <v>0.9</v>
      </c>
    </row>
    <row r="5" spans="3:11" ht="13.5" thickBot="1" x14ac:dyDescent="0.25">
      <c r="C5" s="122" t="s">
        <v>379</v>
      </c>
      <c r="D5" s="3" t="s">
        <v>380</v>
      </c>
      <c r="E5" s="5">
        <v>1.1000000000000001</v>
      </c>
      <c r="H5" s="9">
        <v>1</v>
      </c>
    </row>
    <row r="6" spans="3:11" ht="23.25" thickBot="1" x14ac:dyDescent="0.25">
      <c r="C6" s="122"/>
      <c r="D6" s="3" t="s">
        <v>381</v>
      </c>
      <c r="E6" s="5">
        <v>1.2</v>
      </c>
      <c r="H6" s="1">
        <v>1.1000000000000001</v>
      </c>
    </row>
    <row r="7" spans="3:11" ht="13.5" thickBot="1" x14ac:dyDescent="0.25">
      <c r="C7" s="123"/>
      <c r="D7" s="3" t="s">
        <v>382</v>
      </c>
      <c r="E7" s="5">
        <v>1.4</v>
      </c>
      <c r="H7" s="1">
        <v>1.2</v>
      </c>
    </row>
    <row r="8" spans="3:11" ht="13.5" thickBot="1" x14ac:dyDescent="0.25">
      <c r="C8" s="2" t="s">
        <v>383</v>
      </c>
      <c r="D8" s="3" t="s">
        <v>383</v>
      </c>
      <c r="E8" s="5">
        <v>0.9</v>
      </c>
      <c r="H8" s="1">
        <v>1.3</v>
      </c>
    </row>
    <row r="9" spans="3:11" ht="13.5" thickBot="1" x14ac:dyDescent="0.25">
      <c r="C9" s="122" t="s">
        <v>384</v>
      </c>
      <c r="D9" s="3" t="s">
        <v>385</v>
      </c>
      <c r="E9" s="5">
        <v>1.1000000000000001</v>
      </c>
      <c r="H9" s="1">
        <v>1.4</v>
      </c>
    </row>
    <row r="10" spans="3:11" ht="13.5" thickBot="1" x14ac:dyDescent="0.25">
      <c r="C10" s="122"/>
      <c r="D10" s="3" t="s">
        <v>386</v>
      </c>
      <c r="E10" s="5" t="s">
        <v>387</v>
      </c>
      <c r="H10" s="1">
        <v>1.5</v>
      </c>
    </row>
    <row r="11" spans="3:11" ht="13.5" thickBot="1" x14ac:dyDescent="0.25">
      <c r="C11" s="123"/>
      <c r="D11" s="3" t="s">
        <v>388</v>
      </c>
      <c r="E11" s="5">
        <v>1.3</v>
      </c>
      <c r="H11" s="1">
        <v>1.6</v>
      </c>
      <c r="K11" s="50" t="s">
        <v>389</v>
      </c>
    </row>
    <row r="12" spans="3:11" ht="13.5" thickBot="1" x14ac:dyDescent="0.25">
      <c r="C12" s="122" t="s">
        <v>390</v>
      </c>
      <c r="D12" s="3" t="s">
        <v>391</v>
      </c>
      <c r="E12" s="5">
        <v>0.9</v>
      </c>
      <c r="H12" s="1">
        <v>1.7</v>
      </c>
    </row>
    <row r="13" spans="3:11" ht="13.5" thickBot="1" x14ac:dyDescent="0.25">
      <c r="C13" s="123"/>
      <c r="D13" s="3" t="s">
        <v>392</v>
      </c>
      <c r="E13" s="5">
        <v>1</v>
      </c>
      <c r="H13" s="1">
        <v>1.8</v>
      </c>
    </row>
    <row r="14" spans="3:11" ht="13.5" thickBot="1" x14ac:dyDescent="0.25">
      <c r="C14" s="122" t="s">
        <v>393</v>
      </c>
      <c r="D14" s="3" t="s">
        <v>394</v>
      </c>
      <c r="E14" s="5">
        <v>1.4</v>
      </c>
      <c r="H14" s="1">
        <v>1.9</v>
      </c>
    </row>
    <row r="15" spans="3:11" ht="13.5" thickBot="1" x14ac:dyDescent="0.25">
      <c r="C15" s="122"/>
      <c r="D15" s="3" t="s">
        <v>395</v>
      </c>
      <c r="E15" s="5">
        <v>1.5</v>
      </c>
    </row>
    <row r="16" spans="3:11" ht="13.5" thickBot="1" x14ac:dyDescent="0.25">
      <c r="C16" s="123"/>
      <c r="D16" s="3" t="s">
        <v>354</v>
      </c>
      <c r="E16" s="5">
        <v>1.6</v>
      </c>
    </row>
    <row r="17" spans="3:5" ht="23.25" thickBot="1" x14ac:dyDescent="0.25">
      <c r="C17" s="122" t="s">
        <v>175</v>
      </c>
      <c r="D17" s="3" t="s">
        <v>396</v>
      </c>
      <c r="E17" s="5">
        <v>1</v>
      </c>
    </row>
    <row r="18" spans="3:5" ht="13.5" thickBot="1" x14ac:dyDescent="0.25">
      <c r="C18" s="127"/>
      <c r="D18" s="3" t="s">
        <v>397</v>
      </c>
      <c r="E18" s="5">
        <v>1.1000000000000001</v>
      </c>
    </row>
    <row r="19" spans="3:5" ht="23.25" thickBot="1" x14ac:dyDescent="0.25">
      <c r="C19" s="122" t="s">
        <v>177</v>
      </c>
      <c r="D19" s="3" t="s">
        <v>398</v>
      </c>
      <c r="E19" s="5">
        <v>0.9</v>
      </c>
    </row>
    <row r="20" spans="3:5" ht="13.5" thickBot="1" x14ac:dyDescent="0.25">
      <c r="C20" s="123"/>
      <c r="D20" s="3" t="s">
        <v>399</v>
      </c>
      <c r="E20" s="5">
        <v>1</v>
      </c>
    </row>
    <row r="21" spans="3:5" ht="13.5" thickBot="1" x14ac:dyDescent="0.25">
      <c r="C21" s="4" t="s">
        <v>400</v>
      </c>
      <c r="D21" s="3" t="s">
        <v>378</v>
      </c>
      <c r="E21" s="5">
        <v>1</v>
      </c>
    </row>
    <row r="22" spans="3:5" ht="13.5" thickBot="1" x14ac:dyDescent="0.25">
      <c r="C22" s="122" t="s">
        <v>401</v>
      </c>
      <c r="D22" s="3" t="s">
        <v>257</v>
      </c>
      <c r="E22" s="5">
        <v>1.4</v>
      </c>
    </row>
    <row r="23" spans="3:5" ht="13.5" thickBot="1" x14ac:dyDescent="0.25">
      <c r="C23" s="122"/>
      <c r="D23" s="3" t="s">
        <v>402</v>
      </c>
      <c r="E23" s="5">
        <v>1.5</v>
      </c>
    </row>
    <row r="24" spans="3:5" ht="13.5" thickBot="1" x14ac:dyDescent="0.25">
      <c r="C24" s="122"/>
      <c r="D24" s="3" t="s">
        <v>403</v>
      </c>
      <c r="E24" s="5">
        <v>1.5</v>
      </c>
    </row>
    <row r="25" spans="3:5" ht="13.5" thickBot="1" x14ac:dyDescent="0.25">
      <c r="C25" s="122"/>
      <c r="D25" s="3" t="s">
        <v>404</v>
      </c>
      <c r="E25" s="5">
        <v>1.6</v>
      </c>
    </row>
    <row r="26" spans="3:5" ht="13.5" thickBot="1" x14ac:dyDescent="0.25">
      <c r="C26" s="122"/>
      <c r="D26" s="3" t="s">
        <v>173</v>
      </c>
      <c r="E26" s="5">
        <v>1.8</v>
      </c>
    </row>
    <row r="27" spans="3:5" ht="13.5" thickBot="1" x14ac:dyDescent="0.25">
      <c r="C27" s="123"/>
      <c r="D27" s="3" t="s">
        <v>405</v>
      </c>
      <c r="E27" s="5">
        <v>1.9</v>
      </c>
    </row>
    <row r="28" spans="3:5" ht="13.5" thickBot="1" x14ac:dyDescent="0.25">
      <c r="C28" s="122" t="s">
        <v>406</v>
      </c>
      <c r="D28" s="3" t="s">
        <v>407</v>
      </c>
      <c r="E28" s="5">
        <v>0.8</v>
      </c>
    </row>
    <row r="29" spans="3:5" ht="57" thickBot="1" x14ac:dyDescent="0.25">
      <c r="C29" s="122"/>
      <c r="D29" s="3" t="s">
        <v>408</v>
      </c>
      <c r="E29" s="5">
        <v>0.9</v>
      </c>
    </row>
    <row r="30" spans="3:5" ht="13.5" thickBot="1" x14ac:dyDescent="0.25">
      <c r="C30" s="123"/>
      <c r="D30" s="3" t="s">
        <v>409</v>
      </c>
      <c r="E30" s="5">
        <v>1</v>
      </c>
    </row>
    <row r="31" spans="3:5" ht="13.5" thickBot="1" x14ac:dyDescent="0.25">
      <c r="C31" s="4" t="s">
        <v>281</v>
      </c>
      <c r="D31" s="3" t="s">
        <v>378</v>
      </c>
      <c r="E31" s="5">
        <v>1</v>
      </c>
    </row>
    <row r="32" spans="3:5" ht="13.5" thickBot="1" x14ac:dyDescent="0.25">
      <c r="C32" s="4" t="s">
        <v>410</v>
      </c>
      <c r="D32" s="3" t="s">
        <v>378</v>
      </c>
      <c r="E32" s="5">
        <v>1</v>
      </c>
    </row>
    <row r="33" spans="3:5" ht="13.5" thickBot="1" x14ac:dyDescent="0.25">
      <c r="C33" s="122" t="s">
        <v>330</v>
      </c>
      <c r="D33" s="3" t="s">
        <v>411</v>
      </c>
      <c r="E33" s="5">
        <v>1</v>
      </c>
    </row>
    <row r="34" spans="3:5" ht="13.5" thickBot="1" x14ac:dyDescent="0.25">
      <c r="C34" s="123"/>
      <c r="D34" s="3" t="s">
        <v>412</v>
      </c>
      <c r="E34" s="5" t="s">
        <v>413</v>
      </c>
    </row>
    <row r="35" spans="3:5" ht="13.5" thickBot="1" x14ac:dyDescent="0.25">
      <c r="C35" s="122" t="s">
        <v>414</v>
      </c>
      <c r="D35" s="3" t="s">
        <v>415</v>
      </c>
      <c r="E35" s="5">
        <v>1</v>
      </c>
    </row>
    <row r="36" spans="3:5" ht="23.25" thickBot="1" x14ac:dyDescent="0.25">
      <c r="C36" s="122"/>
      <c r="D36" s="3" t="s">
        <v>416</v>
      </c>
      <c r="E36" s="5">
        <v>1.1000000000000001</v>
      </c>
    </row>
    <row r="37" spans="3:5" ht="13.5" thickBot="1" x14ac:dyDescent="0.25">
      <c r="C37" s="123"/>
      <c r="D37" s="3" t="s">
        <v>417</v>
      </c>
      <c r="E37" s="5">
        <v>1.2</v>
      </c>
    </row>
    <row r="38" spans="3:5" ht="13.5" thickBot="1" x14ac:dyDescent="0.25">
      <c r="C38" s="122" t="s">
        <v>418</v>
      </c>
      <c r="D38" s="3" t="s">
        <v>419</v>
      </c>
      <c r="E38" s="5">
        <v>1.3</v>
      </c>
    </row>
    <row r="39" spans="3:5" ht="13.5" thickBot="1" x14ac:dyDescent="0.25">
      <c r="C39" s="122"/>
      <c r="D39" s="3" t="s">
        <v>420</v>
      </c>
      <c r="E39" s="5">
        <v>1.4</v>
      </c>
    </row>
    <row r="40" spans="3:5" ht="13.5" thickBot="1" x14ac:dyDescent="0.25">
      <c r="C40" s="122"/>
      <c r="D40" s="3" t="s">
        <v>421</v>
      </c>
      <c r="E40" s="5">
        <v>1.5</v>
      </c>
    </row>
    <row r="41" spans="3:5" ht="13.5" thickBot="1" x14ac:dyDescent="0.25">
      <c r="C41" s="122"/>
      <c r="D41" s="3" t="s">
        <v>422</v>
      </c>
      <c r="E41" s="5">
        <v>1.6</v>
      </c>
    </row>
    <row r="42" spans="3:5" ht="13.5" thickBot="1" x14ac:dyDescent="0.25">
      <c r="C42" s="122"/>
      <c r="D42" s="3" t="s">
        <v>278</v>
      </c>
      <c r="E42" s="5">
        <v>1.7</v>
      </c>
    </row>
    <row r="43" spans="3:5" ht="13.5" thickBot="1" x14ac:dyDescent="0.25">
      <c r="C43" s="123"/>
      <c r="D43" s="3" t="s">
        <v>285</v>
      </c>
      <c r="E43" s="5">
        <v>1.8</v>
      </c>
    </row>
    <row r="44" spans="3:5" ht="13.5" thickBot="1" x14ac:dyDescent="0.25">
      <c r="C44" s="122" t="s">
        <v>423</v>
      </c>
      <c r="D44" s="3" t="s">
        <v>424</v>
      </c>
      <c r="E44" s="5">
        <v>1.3</v>
      </c>
    </row>
    <row r="45" spans="3:5" ht="13.5" thickBot="1" x14ac:dyDescent="0.25">
      <c r="C45" s="123"/>
      <c r="D45" s="3" t="s">
        <v>425</v>
      </c>
      <c r="E45" s="5">
        <v>1.4</v>
      </c>
    </row>
    <row r="46" spans="3:5" ht="14.45" customHeight="1" thickBot="1" x14ac:dyDescent="0.25">
      <c r="C46" s="122" t="s">
        <v>426</v>
      </c>
      <c r="D46" s="3" t="s">
        <v>427</v>
      </c>
      <c r="E46" s="5">
        <v>1</v>
      </c>
    </row>
    <row r="47" spans="3:5" ht="13.5" thickBot="1" x14ac:dyDescent="0.25">
      <c r="C47" s="123"/>
      <c r="D47" s="3" t="s">
        <v>428</v>
      </c>
      <c r="E47" s="5">
        <v>1.1000000000000001</v>
      </c>
    </row>
    <row r="48" spans="3:5" ht="34.5" thickBot="1" x14ac:dyDescent="0.25">
      <c r="C48" s="122" t="s">
        <v>429</v>
      </c>
      <c r="D48" s="3" t="s">
        <v>430</v>
      </c>
      <c r="E48" s="5">
        <v>0.9</v>
      </c>
    </row>
    <row r="49" spans="3:5" ht="68.25" thickBot="1" x14ac:dyDescent="0.25">
      <c r="C49" s="122"/>
      <c r="D49" s="3" t="s">
        <v>431</v>
      </c>
      <c r="E49" s="5">
        <v>1</v>
      </c>
    </row>
    <row r="50" spans="3:5" ht="13.5" thickBot="1" x14ac:dyDescent="0.25">
      <c r="C50" s="123"/>
      <c r="D50" s="3" t="s">
        <v>432</v>
      </c>
      <c r="E50" s="5">
        <v>1.1000000000000001</v>
      </c>
    </row>
    <row r="51" spans="3:5" ht="13.5" thickBot="1" x14ac:dyDescent="0.25">
      <c r="C51" s="122" t="s">
        <v>365</v>
      </c>
      <c r="D51" s="3" t="s">
        <v>433</v>
      </c>
      <c r="E51" s="5">
        <v>1</v>
      </c>
    </row>
    <row r="52" spans="3:5" ht="23.25" thickBot="1" x14ac:dyDescent="0.25">
      <c r="C52" s="122"/>
      <c r="D52" s="3" t="s">
        <v>434</v>
      </c>
      <c r="E52" s="5">
        <v>1.1000000000000001</v>
      </c>
    </row>
    <row r="53" spans="3:5" ht="13.5" thickBot="1" x14ac:dyDescent="0.25">
      <c r="C53" s="123"/>
      <c r="D53" s="3" t="s">
        <v>435</v>
      </c>
      <c r="E53" s="5">
        <v>1.2</v>
      </c>
    </row>
    <row r="54" spans="3:5" ht="13.5" thickBot="1" x14ac:dyDescent="0.25">
      <c r="C54" s="4" t="s">
        <v>436</v>
      </c>
      <c r="D54" s="3" t="s">
        <v>378</v>
      </c>
      <c r="E54" s="5">
        <v>1</v>
      </c>
    </row>
  </sheetData>
  <sheetProtection algorithmName="SHA-512" hashValue="Uq869L69Fxt6utv0j+kTq32pKVkO4vLGLyGFA+uR61NO6gumgy2FhqmnifPR45NXRoVroSFsBgvPTjDtFpK/RA==" saltValue="Go5RDEKqtLtNTZC73jY3Ug==" spinCount="100000" sheet="1" objects="1" scenarios="1"/>
  <mergeCells count="16">
    <mergeCell ref="C46:C47"/>
    <mergeCell ref="C48:C50"/>
    <mergeCell ref="C51:C53"/>
    <mergeCell ref="C2:E2"/>
    <mergeCell ref="C22:C27"/>
    <mergeCell ref="C28:C30"/>
    <mergeCell ref="C33:C34"/>
    <mergeCell ref="C35:C37"/>
    <mergeCell ref="C38:C43"/>
    <mergeCell ref="C44:C45"/>
    <mergeCell ref="C5:C7"/>
    <mergeCell ref="C9:C11"/>
    <mergeCell ref="C12:C13"/>
    <mergeCell ref="C14:C16"/>
    <mergeCell ref="C17:C18"/>
    <mergeCell ref="C19:C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51A7DE9066DA46B470FCE8B4CFD4E8" ma:contentTypeVersion="18" ma:contentTypeDescription="Skapa ett nytt dokument." ma:contentTypeScope="" ma:versionID="bbf7c3b029d4c529028cf61a3c6c9eff">
  <xsd:schema xmlns:xsd="http://www.w3.org/2001/XMLSchema" xmlns:xs="http://www.w3.org/2001/XMLSchema" xmlns:p="http://schemas.microsoft.com/office/2006/metadata/properties" xmlns:ns2="90e3d82b-c9a9-4d69-99af-1ab8b304f427" xmlns:ns3="d47c7f99-7f43-47a8-9f98-fd53d9d892ed" targetNamespace="http://schemas.microsoft.com/office/2006/metadata/properties" ma:root="true" ma:fieldsID="b9cdc62cd2a23492587b69c86273bf6b" ns2:_="" ns3:_="">
    <xsd:import namespace="90e3d82b-c9a9-4d69-99af-1ab8b304f427"/>
    <xsd:import namespace="d47c7f99-7f43-47a8-9f98-fd53d9d892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3d82b-c9a9-4d69-99af-1ab8b304f4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ba17fba-3d2f-4de1-a42c-c2b81ec2c6ee}" ma:internalName="TaxCatchAll" ma:showField="CatchAllData" ma:web="90e3d82b-c9a9-4d69-99af-1ab8b304f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c7f99-7f43-47a8-9f98-fd53d9d89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13b77a04-2888-4969-ade0-f2a39ad62c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7c7f99-7f43-47a8-9f98-fd53d9d892ed">
      <Terms xmlns="http://schemas.microsoft.com/office/infopath/2007/PartnerControls"/>
    </lcf76f155ced4ddcb4097134ff3c332f>
    <TaxCatchAll xmlns="90e3d82b-c9a9-4d69-99af-1ab8b304f427" xsi:nil="true"/>
  </documentManagement>
</p:properties>
</file>

<file path=customXml/itemProps1.xml><?xml version="1.0" encoding="utf-8"?>
<ds:datastoreItem xmlns:ds="http://schemas.openxmlformats.org/officeDocument/2006/customXml" ds:itemID="{EE3536BE-5E57-415C-9B41-6C13D3336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3d82b-c9a9-4d69-99af-1ab8b304f427"/>
    <ds:schemaRef ds:uri="d47c7f99-7f43-47a8-9f98-fd53d9d892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653492-3AD6-4E4C-9A61-C21AF35DF5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E3ADEA-9D3B-4302-B154-41071F20AE24}">
  <ds:schemaRefs>
    <ds:schemaRef ds:uri="90e3d82b-c9a9-4d69-99af-1ab8b304f427"/>
    <ds:schemaRef ds:uri="http://purl.org/dc/dcmitype/"/>
    <ds:schemaRef ds:uri="http://purl.org/dc/terms/"/>
    <ds:schemaRef ds:uri="d47c7f99-7f43-47a8-9f98-fd53d9d892ed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Byggnad</vt:lpstr>
      <vt:lpstr>DVUT vid olika tidskonstant</vt:lpstr>
      <vt:lpstr>Geografisk justeringsfaktor</vt:lpstr>
      <vt:lpstr>Ort</vt:lpstr>
      <vt:lpstr>Byggnad!Utskriftsområde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Catarina Warfvinge</dc:creator>
  <cp:keywords/>
  <dc:description/>
  <cp:lastModifiedBy>Amanda Axelsson</cp:lastModifiedBy>
  <cp:revision/>
  <cp:lastPrinted>2026-01-29T13:35:53Z</cp:lastPrinted>
  <dcterms:created xsi:type="dcterms:W3CDTF">2004-03-08T10:24:00Z</dcterms:created>
  <dcterms:modified xsi:type="dcterms:W3CDTF">2026-02-07T16:08:35Z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0x0101009551A7DE9066DA46B470FCE8B4CFD4E8</vt:lpwstr>
  </property>
  <property fmtid="{D5CDD505-2E9C-101B-9397-08002B2CF9AE}" pid="3" name="MediaServiceImageTags">
    <vt:lpwstr/>
  </property>
</Properties>
</file>